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ate1904="1"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LOI &amp; ZIP files/LOI_DOCUMENTATION/"/>
    </mc:Choice>
  </mc:AlternateContent>
  <xr:revisionPtr revIDLastSave="0" documentId="13_ncr:1_{9AA2E2BA-A806-B34E-86CA-CC0AF8945FA7}" xr6:coauthVersionLast="47" xr6:coauthVersionMax="47" xr10:uidLastSave="{00000000-0000-0000-0000-000000000000}"/>
  <bookViews>
    <workbookView xWindow="0" yWindow="500" windowWidth="30240" windowHeight="19640" tabRatio="749" xr2:uid="{00000000-000D-0000-FFFF-FFFF00000000}"/>
  </bookViews>
  <sheets>
    <sheet name="Production Budget - TOPSHEET" sheetId="2" r:id="rId1"/>
    <sheet name="Production Budget - DETAILED" sheetId="3" r:id="rId2"/>
    <sheet name="Related Party" sheetId="14" r:id="rId3"/>
    <sheet name="Financial Structure" sheetId="7" r:id="rId4"/>
    <sheet name="Cash flow" sheetId="9" r:id="rId5"/>
    <sheet name="Recoupment Grid" sheetId="17" state="hidden" r:id="rId6"/>
    <sheet name="Cost Report TOPSHEET" sheetId="15" r:id="rId7"/>
    <sheet name="Cost Report DETAILED" sheetId="16" r:id="rId8"/>
    <sheet name="Feuil1" sheetId="10" state="hidden" r:id="rId9"/>
  </sheets>
  <definedNames>
    <definedName name="_xlnm._FilterDatabase" localSheetId="2" hidden="1">'Related Party'!$B$3:$F$1261</definedName>
    <definedName name="accessoires" localSheetId="1">'Production Budget - DETAILED'!$A$549</definedName>
    <definedName name="accessoires">'Production Budget - TOPSHEET'!#REF!</definedName>
    <definedName name="amortissement_séries" localSheetId="1">'Production Budget - DETAILED'!$A$1146</definedName>
    <definedName name="amortissement_séries">'Production Budget - TOPSHEET'!#REF!</definedName>
    <definedName name="animaux" localSheetId="1">'Production Budget - DETAILED'!$A$572</definedName>
    <definedName name="animaux">'Production Budget - TOPSHEET'!#REF!</definedName>
    <definedName name="bénéfices_marginaux" localSheetId="1">'Production Budget - DETAILED'!$A$374</definedName>
    <definedName name="bénéfices_marginaux">'Production Budget - TOPSHEET'!#REF!</definedName>
    <definedName name="caméra" localSheetId="1">'Production Budget - DETAILED'!$A$639</definedName>
    <definedName name="caméra">'Production Budget - TOPSHEET'!#REF!</definedName>
    <definedName name="comédiens" localSheetId="1">'Production Budget - DETAILED'!$A$96</definedName>
    <definedName name="comédiens">'Production Budget - TOPSHEET'!#REF!</definedName>
    <definedName name="costumes" localSheetId="1">'Production Budget - DETAILED'!$A$583</definedName>
    <definedName name="costumes">'Production Budget - TOPSHEET'!#REF!</definedName>
    <definedName name="coût_de_l_émission" localSheetId="1">'Production Budget - DETAILED'!#REF!</definedName>
    <definedName name="coût_de_l_émission">'Production Budget - TOPSHEET'!#REF!</definedName>
    <definedName name="coûts_indirects" localSheetId="1">'Production Budget - DETAILED'!$A$1207</definedName>
    <definedName name="coûts_indirects">'Production Budget - TOPSHEET'!#REF!</definedName>
    <definedName name="décors" localSheetId="1">'Production Budget - DETAILED'!$A$540</definedName>
    <definedName name="décors">'Production Budget - TOPSHEET'!#REF!</definedName>
    <definedName name="détails_lieux">#REF!</definedName>
    <definedName name="deuxième_équipe" localSheetId="1">'Production Budget - DETAILED'!$A$686</definedName>
    <definedName name="deuxième_équipe">'Production Budget - TOPSHEET'!#REF!</definedName>
    <definedName name="droits_d_auteur" localSheetId="1">'Production Budget - DETAILED'!$A$6</definedName>
    <definedName name="droits_d_auteur">'Production Budget - TOPSHEET'!#REF!</definedName>
    <definedName name="effets_spéciaux" localSheetId="1">'Production Budget - DETAILED'!$A$563</definedName>
    <definedName name="effets_spéciaux">'Production Budget - TOPSHEET'!#REF!</definedName>
    <definedName name="électrique" localSheetId="1">'Production Budget - DETAILED'!$A$653</definedName>
    <definedName name="électrique">'Production Budget - TOPSHEET'!#REF!</definedName>
    <definedName name="équipe_accessoires" localSheetId="1">'Production Budget - DETAILED'!$A$218</definedName>
    <definedName name="équipe_accessoires">'Production Budget - TOPSHEET'!#REF!</definedName>
    <definedName name="équipe_caméra" localSheetId="1">'Production Budget - DETAILED'!$A$304</definedName>
    <definedName name="équipe_caméra">'Production Budget - TOPSHEET'!#REF!</definedName>
    <definedName name="équipe_conception_artistique" localSheetId="1">'Production Budget - DETAILED'!$A$174</definedName>
    <definedName name="équipe_conception_artistique">'Production Budget - TOPSHEET'!#REF!</definedName>
    <definedName name="équipe_construction" localSheetId="1">'Production Budget - DETAILED'!$A$188</definedName>
    <definedName name="équipe_construction">'Production Budget - TOPSHEET'!#REF!</definedName>
    <definedName name="équipe_costumes" localSheetId="1">'Production Budget - DETAILED'!$A$248</definedName>
    <definedName name="équipe_costumes">'Production Budget - TOPSHEET'!#REF!</definedName>
    <definedName name="équipe_décors" localSheetId="1">'Production Budget - DETAILED'!$A$205</definedName>
    <definedName name="équipe_décors">'Production Budget - TOPSHEET'!#REF!</definedName>
    <definedName name="équipe_effets_spéciaux" localSheetId="1">'Production Budget - DETAILED'!$A$229</definedName>
    <definedName name="équipe_effets_spéciaux">'Production Budget - TOPSHEET'!#REF!</definedName>
    <definedName name="équipe_électrique" localSheetId="1">'Production Budget - DETAILED'!$A$322</definedName>
    <definedName name="équipe_électrique">'Production Budget - TOPSHEET'!#REF!</definedName>
    <definedName name="équipe_machiniste" localSheetId="1">'Production Budget - DETAILED'!$A$335</definedName>
    <definedName name="équipe_machiniste">'Production Budget - TOPSHEET'!#REF!</definedName>
    <definedName name="équipe_maq_coiff" localSheetId="1">'Production Budget - DETAILED'!$A$261</definedName>
    <definedName name="équipe_maq_coiff">'Production Budget - TOPSHEET'!#REF!</definedName>
    <definedName name="équipe_montage" localSheetId="1">'Production Budget - DETAILED'!$A$915</definedName>
    <definedName name="équipe_montage">'Production Budget - TOPSHEET'!#REF!</definedName>
    <definedName name="équipe_production" localSheetId="1">'Production Budget - DETAILED'!$A$143</definedName>
    <definedName name="équipe_production">'Production Budget - TOPSHEET'!#REF!</definedName>
    <definedName name="équipe_resp_animaux" localSheetId="1">'Production Budget - DETAILED'!$A$239</definedName>
    <definedName name="équipe_resp_animaux">'Production Budget - TOPSHEET'!#REF!</definedName>
    <definedName name="équipe_son" localSheetId="1">'Production Budget - DETAILED'!$A$351</definedName>
    <definedName name="équipe_son">'Production Budget - TOPSHEET'!#REF!</definedName>
    <definedName name="équipe_tehnique_vidéo" localSheetId="1">'Production Budget - DETAILED'!$A$277</definedName>
    <definedName name="équipe_tehnique_vidéo">'Production Budget - TOPSHEET'!#REF!</definedName>
    <definedName name="équipe_transport" localSheetId="1">'Production Budget - DETAILED'!$A$363</definedName>
    <definedName name="équipe_transport">'Production Budget - TOPSHEET'!#REF!</definedName>
    <definedName name="figuration" localSheetId="1">'Production Budget - DETAILED'!$A$96</definedName>
    <definedName name="figuration">'Production Budget - TOPSHEET'!#REF!</definedName>
    <definedName name="frais_bur_lieux_de_tournage" localSheetId="1">'Production Budget - DETAILED'!$A$435</definedName>
    <definedName name="frais_bur_lieux_de_tournage">'Production Budget - TOPSHEET'!#REF!</definedName>
    <definedName name="frais_bur._de_prod" localSheetId="1">'Production Budget - DETAILED'!$A$397</definedName>
    <definedName name="frais_bur._de_prod">'Production Budget - TOPSHEET'!#REF!</definedName>
    <definedName name="frais_développement" localSheetId="1">'Production Budget - DETAILED'!$A$30</definedName>
    <definedName name="frais_développement">'Production Budget - TOPSHEET'!#REF!</definedName>
    <definedName name="frais_généraux__divers" localSheetId="1">'Production Budget - DETAILED'!$A$1191</definedName>
    <definedName name="frais_généraux__divers">'Production Budget - TOPSHEET'!#REF!</definedName>
    <definedName name="frais_lieux_de_tournage" localSheetId="1">'Production Budget - DETAILED'!$A$447</definedName>
    <definedName name="frais_lieux_de_tournage">'Production Budget - TOPSHEET'!#REF!</definedName>
    <definedName name="frais_régie" localSheetId="1">'Production Budget - DETAILED'!$A$467</definedName>
    <definedName name="frais_régie">'Production Budget - TOPSHEET'!#REF!</definedName>
    <definedName name="frais_studio" localSheetId="1">'Production Budget - DETAILED'!$A$417</definedName>
    <definedName name="frais_studio">'Production Budget - TOPSHEET'!#REF!</definedName>
    <definedName name="garantie_de_bonne_fin" localSheetId="1">'Production Budget - DETAILED'!$A$1222</definedName>
    <definedName name="garantie_de_bonne_fin">'Production Budget - TOPSHEET'!#REF!</definedName>
    <definedName name="grand_total" localSheetId="1">'Production Budget - DETAILED'!#REF!</definedName>
    <definedName name="grand_total">'Production Budget - TOPSHEET'!#REF!</definedName>
    <definedName name="_xlnm.Print_Titles" localSheetId="0">'Production Budget - TOPSHEET'!$25:$25</definedName>
    <definedName name="imprévus" localSheetId="1">'Production Budget - DETAILED'!$A$1217</definedName>
    <definedName name="imprévus">'Production Budget - TOPSHEET'!#REF!</definedName>
    <definedName name="labo_de_production" localSheetId="1">'Production Budget - DETAILED'!$A$719</definedName>
    <definedName name="labo_de_production">'Production Budget - TOPSHEET'!#REF!</definedName>
    <definedName name="labo_film_postprod" localSheetId="1">'Production Budget - DETAILED'!$A$985</definedName>
    <definedName name="labo_film_postprod">'Production Budget - TOPSHEET'!#REF!</definedName>
    <definedName name="machiniste" localSheetId="1">'Production Budget - DETAILED'!$A$664</definedName>
    <definedName name="machiniste">'Production Budget - TOPSHEET'!#REF!</definedName>
    <definedName name="maquillage_coiffure" localSheetId="1">'Production Budget - DETAILED'!$A$593</definedName>
    <definedName name="maquillage_coiffure">'Production Budget - TOPSHEET'!#REF!</definedName>
    <definedName name="matériel_d_artiste" localSheetId="1">'Production Budget - DETAILED'!$A$530</definedName>
    <definedName name="matériel_d_artiste">'Production Budget - TOPSHEET'!#REF!</definedName>
    <definedName name="matériel_de_construction" localSheetId="1">'Production Budget - DETAILED'!$A$520</definedName>
    <definedName name="matériel_de_construction">'Production Budget - TOPSHEET'!#REF!</definedName>
    <definedName name="montage" localSheetId="1">'Production Budget - DETAILED'!$A$939</definedName>
    <definedName name="montage">'Production Budget - TOPSHEET'!#REF!</definedName>
    <definedName name="musique" localSheetId="1">'Production Budget - DETAILED'!$A$1074</definedName>
    <definedName name="musique">'Production Budget - TOPSHEET'!#REF!</definedName>
    <definedName name="postprod_film_son" localSheetId="1">'Production Budget - DETAILED'!$A$1038</definedName>
    <definedName name="postprod_film_son">'Production Budget - TOPSHEET'!#REF!</definedName>
    <definedName name="postprod_vidéo_image" localSheetId="1">'Production Budget - DETAILED'!$A$950</definedName>
    <definedName name="postprod_vidéo_image">'Production Budget - TOPSHEET'!#REF!</definedName>
    <definedName name="postprod_vidéo_son" localSheetId="1">'Production Budget - DETAILED'!$A$985</definedName>
    <definedName name="postprod_vidéo_son">'Production Budget - TOPSHEET'!#REF!</definedName>
    <definedName name="producteur" localSheetId="1">'Production Budget - DETAILED'!$A$48</definedName>
    <definedName name="producteur">'Production Budget - TOPSHEET'!#REF!</definedName>
    <definedName name="publicité" localSheetId="1">'Production Budget - DETAILED'!$A$1172</definedName>
    <definedName name="publicité">'Production Budget - TOPSHEET'!#REF!</definedName>
    <definedName name="réalisation" localSheetId="1">'Production Budget - DETAILED'!$A$66</definedName>
    <definedName name="réalisation">'Production Budget - TOPSHEET'!#REF!</definedName>
    <definedName name="rubans_magnétoscopiques" localSheetId="1">'Production Budget - DETAILED'!$A$704</definedName>
    <definedName name="rubans_magnétoscopiques">'Production Budget - TOPSHEET'!#REF!</definedName>
    <definedName name="scénario" localSheetId="1">'Production Budget - DETAILED'!$A$12</definedName>
    <definedName name="scénario">'Production Budget - TOPSHEET'!#REF!</definedName>
    <definedName name="sommaire" localSheetId="1">'Production Budget - DETAILED'!#REF!</definedName>
    <definedName name="sommaire">'Production Budget - TOPSHEET'!#REF!</definedName>
    <definedName name="son" localSheetId="1">'Production Budget - DETAILED'!$A$676</definedName>
    <definedName name="son">'Production Budget - TOPSHEET'!#REF!</definedName>
    <definedName name="studio_vidéo" localSheetId="1">'Production Budget - DETAILED'!$A$605</definedName>
    <definedName name="studio_vidéo">'Production Budget - TOPSHEET'!#REF!</definedName>
    <definedName name="titres_optiques_archives" localSheetId="1">'Production Budget - DETAILED'!$A$1100</definedName>
    <definedName name="titres_optiques_archives">'Production Budget - TOPSHEET'!#REF!</definedName>
    <definedName name="transport" localSheetId="1">'Production Budget - DETAILED'!$A$501</definedName>
    <definedName name="transport">'Production Budget - TOPSHEET'!#REF!</definedName>
    <definedName name="unité_mobile_vidéo" localSheetId="1">'Production Budget - DETAILED'!$A$624</definedName>
    <definedName name="unité_mobile_vidéo">'Production Budget - TOPSHEET'!#REF!</definedName>
    <definedName name="vedettes_forfaitaires" localSheetId="1">'Production Budget - DETAILED'!$A$81</definedName>
    <definedName name="vedettes_forfaitaires">'Production Budget - TOPSHEET'!#REF!</definedName>
    <definedName name="version" localSheetId="1">'Production Budget - DETAILED'!$A$1126</definedName>
    <definedName name="version">'Production Budget - TOPSHEET'!#REF!</definedName>
    <definedName name="voyages_séjour" localSheetId="1">'Production Budget - DETAILED'!$A$489</definedName>
    <definedName name="voyages_séjour">'Production Budget - TOPSHEET'!#REF!</definedName>
    <definedName name="Z_40963AEF_132B_45AC_BECA_787233ED8A0E_.wvu.PrintArea" localSheetId="1" hidden="1">'Production Budget - DETAILED'!$A$6:$G$1225</definedName>
    <definedName name="Z_40963AEF_132B_45AC_BECA_787233ED8A0E_.wvu.PrintArea" localSheetId="0" hidden="1">'Production Budget - TOPSHEET'!$B$25:$E$116</definedName>
    <definedName name="_xlnm.Print_Area" localSheetId="4">'Cash flow'!$B$1:$Q$122</definedName>
    <definedName name="_xlnm.Print_Area" localSheetId="7">'Cost Report DETAILED'!$A$1:$Q$1058</definedName>
    <definedName name="_xlnm.Print_Area" localSheetId="6">'Cost Report TOPSHEET'!$A$1:$J$109</definedName>
    <definedName name="_xlnm.Print_Area" localSheetId="1">'Production Budget - DETAILED'!$A$1:$N$1232</definedName>
    <definedName name="_xlnm.Print_Area" localSheetId="0">'Production Budget - TOPSHEET'!$B$1:$O$119</definedName>
    <definedName name="_xlnm.Print_Area" localSheetId="5">'Recoupment Grid'!$B$1:$N$41</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7" i="9" l="1"/>
  <c r="D43" i="16" l="1"/>
  <c r="E43" i="16"/>
  <c r="F43" i="16"/>
  <c r="G43" i="16"/>
  <c r="H43" i="16"/>
  <c r="I43" i="16"/>
  <c r="C43" i="16"/>
  <c r="H47" i="16"/>
  <c r="H48" i="16"/>
  <c r="H49" i="16"/>
  <c r="H50" i="16"/>
  <c r="H51" i="16"/>
  <c r="H52" i="16"/>
  <c r="H53" i="16"/>
  <c r="H54" i="16"/>
  <c r="H55" i="16"/>
  <c r="H56" i="16"/>
  <c r="H57" i="16"/>
  <c r="H58" i="16"/>
  <c r="L1215" i="3" l="1"/>
  <c r="L1220" i="3"/>
  <c r="L1225" i="3"/>
  <c r="L8" i="3"/>
  <c r="L9" i="3"/>
  <c r="C77" i="15"/>
  <c r="H1033" i="16"/>
  <c r="H1034" i="16"/>
  <c r="H1035" i="16"/>
  <c r="H1036" i="16"/>
  <c r="H1037" i="16"/>
  <c r="Q1035" i="16"/>
  <c r="P1035" i="16"/>
  <c r="O1035" i="16"/>
  <c r="E1035" i="16"/>
  <c r="G1035" i="16" s="1"/>
  <c r="H1005" i="16"/>
  <c r="H1006" i="16"/>
  <c r="H1007" i="16"/>
  <c r="H1008" i="16"/>
  <c r="H1009" i="16"/>
  <c r="H1010" i="16"/>
  <c r="H1011" i="16"/>
  <c r="H1012" i="16"/>
  <c r="H1013" i="16"/>
  <c r="H1014" i="16"/>
  <c r="H1015" i="16"/>
  <c r="H1016" i="16"/>
  <c r="H1017" i="16"/>
  <c r="H1018" i="16"/>
  <c r="Q1013" i="16"/>
  <c r="P1013" i="16"/>
  <c r="O1013" i="16"/>
  <c r="E1013" i="16"/>
  <c r="G1013" i="16" s="1"/>
  <c r="Q1012" i="16"/>
  <c r="P1012" i="16"/>
  <c r="O1012" i="16"/>
  <c r="E1012" i="16"/>
  <c r="G1012" i="16" s="1"/>
  <c r="Q1011" i="16"/>
  <c r="P1011" i="16"/>
  <c r="O1011" i="16"/>
  <c r="E1011" i="16"/>
  <c r="G1011" i="16" s="1"/>
  <c r="Q1010" i="16"/>
  <c r="P1010" i="16"/>
  <c r="O1010" i="16"/>
  <c r="E1010" i="16"/>
  <c r="G1010" i="16" s="1"/>
  <c r="I1010" i="16" s="1"/>
  <c r="Q1009" i="16"/>
  <c r="P1009" i="16"/>
  <c r="O1009" i="16"/>
  <c r="E1009" i="16"/>
  <c r="G1009" i="16" s="1"/>
  <c r="C994" i="16"/>
  <c r="H973" i="16"/>
  <c r="H974" i="16"/>
  <c r="H975" i="16"/>
  <c r="H976" i="16"/>
  <c r="H977" i="16"/>
  <c r="H978" i="16"/>
  <c r="H979" i="16"/>
  <c r="H980" i="16"/>
  <c r="H981" i="16"/>
  <c r="H982" i="16"/>
  <c r="H983" i="16"/>
  <c r="H984" i="16"/>
  <c r="H985" i="16"/>
  <c r="H986" i="16"/>
  <c r="H987" i="16"/>
  <c r="H988" i="16"/>
  <c r="H989" i="16"/>
  <c r="H990" i="16"/>
  <c r="H991" i="16"/>
  <c r="H992" i="16"/>
  <c r="H993" i="16"/>
  <c r="Q984" i="16"/>
  <c r="P984" i="16"/>
  <c r="O984" i="16"/>
  <c r="E984" i="16"/>
  <c r="G984" i="16" s="1"/>
  <c r="Q983" i="16"/>
  <c r="P983" i="16"/>
  <c r="O983" i="16"/>
  <c r="E983" i="16"/>
  <c r="G983" i="16" s="1"/>
  <c r="Q982" i="16"/>
  <c r="P982" i="16"/>
  <c r="O982" i="16"/>
  <c r="E982" i="16"/>
  <c r="G982" i="16" s="1"/>
  <c r="I982" i="16" s="1"/>
  <c r="Q981" i="16"/>
  <c r="P981" i="16"/>
  <c r="O981" i="16"/>
  <c r="E981" i="16"/>
  <c r="G981" i="16" s="1"/>
  <c r="Q980" i="16"/>
  <c r="P980" i="16"/>
  <c r="O980" i="16"/>
  <c r="E980" i="16"/>
  <c r="G980" i="16" s="1"/>
  <c r="Q979" i="16"/>
  <c r="P979" i="16"/>
  <c r="O979" i="16"/>
  <c r="E979" i="16"/>
  <c r="G979" i="16" s="1"/>
  <c r="Q978" i="16"/>
  <c r="P978" i="16"/>
  <c r="O978" i="16"/>
  <c r="E978" i="16"/>
  <c r="G978" i="16" s="1"/>
  <c r="Q977" i="16"/>
  <c r="P977" i="16"/>
  <c r="O977" i="16"/>
  <c r="E977" i="16"/>
  <c r="G977" i="16" s="1"/>
  <c r="I977" i="16" s="1"/>
  <c r="Q976" i="16"/>
  <c r="P976" i="16"/>
  <c r="O976" i="16"/>
  <c r="E976" i="16"/>
  <c r="G976" i="16" s="1"/>
  <c r="Q975" i="16"/>
  <c r="P975" i="16"/>
  <c r="O975" i="16"/>
  <c r="E975" i="16"/>
  <c r="G975" i="16" s="1"/>
  <c r="Q974" i="16"/>
  <c r="P974" i="16"/>
  <c r="O974" i="16"/>
  <c r="E974" i="16"/>
  <c r="G974" i="16" s="1"/>
  <c r="Q973" i="16"/>
  <c r="P973" i="16"/>
  <c r="O973" i="16"/>
  <c r="E973" i="16"/>
  <c r="G973" i="16" s="1"/>
  <c r="H959" i="16"/>
  <c r="H960" i="16"/>
  <c r="H961" i="16"/>
  <c r="H962" i="16"/>
  <c r="H963" i="16"/>
  <c r="H964" i="16"/>
  <c r="H965" i="16"/>
  <c r="H966" i="16"/>
  <c r="H967" i="16"/>
  <c r="H968" i="16"/>
  <c r="H951" i="16"/>
  <c r="H950" i="16"/>
  <c r="Q950" i="16"/>
  <c r="P950" i="16"/>
  <c r="O950" i="16"/>
  <c r="E950" i="16"/>
  <c r="G950" i="16" s="1"/>
  <c r="H941" i="16"/>
  <c r="H940" i="16"/>
  <c r="H937" i="16"/>
  <c r="H938" i="16"/>
  <c r="H939" i="16"/>
  <c r="H931" i="16"/>
  <c r="H932" i="16"/>
  <c r="H933" i="16"/>
  <c r="H934" i="16"/>
  <c r="H935" i="16"/>
  <c r="H936" i="16"/>
  <c r="H930" i="16"/>
  <c r="H929" i="16"/>
  <c r="Q940" i="16"/>
  <c r="P940" i="16"/>
  <c r="O940" i="16"/>
  <c r="E940" i="16"/>
  <c r="G940" i="16" s="1"/>
  <c r="Q939" i="16"/>
  <c r="P939" i="16"/>
  <c r="O939" i="16"/>
  <c r="E939" i="16"/>
  <c r="G939" i="16" s="1"/>
  <c r="I939" i="16" s="1"/>
  <c r="H885" i="16"/>
  <c r="H886" i="16"/>
  <c r="H887" i="16"/>
  <c r="H888" i="16"/>
  <c r="H889" i="16"/>
  <c r="H890" i="16"/>
  <c r="H891" i="16"/>
  <c r="H892" i="16"/>
  <c r="H893" i="16"/>
  <c r="H894" i="16"/>
  <c r="H895" i="16"/>
  <c r="H896" i="16"/>
  <c r="H897" i="16"/>
  <c r="H898" i="16"/>
  <c r="H899" i="16"/>
  <c r="H900" i="16"/>
  <c r="H901" i="16"/>
  <c r="Q899" i="16"/>
  <c r="P899" i="16"/>
  <c r="O899" i="16"/>
  <c r="E899" i="16"/>
  <c r="G899" i="16" s="1"/>
  <c r="H839" i="16"/>
  <c r="H840" i="16"/>
  <c r="H841" i="16"/>
  <c r="H842" i="16"/>
  <c r="H843" i="16"/>
  <c r="H844" i="16"/>
  <c r="H816" i="16"/>
  <c r="H817" i="16"/>
  <c r="H818" i="16"/>
  <c r="H819" i="16"/>
  <c r="H820" i="16"/>
  <c r="H821" i="16"/>
  <c r="H822" i="16"/>
  <c r="H823" i="16"/>
  <c r="H824" i="16"/>
  <c r="H825" i="16"/>
  <c r="H826" i="16"/>
  <c r="H827" i="16"/>
  <c r="H828" i="16"/>
  <c r="H829" i="16"/>
  <c r="H830" i="16"/>
  <c r="H831" i="16"/>
  <c r="H832" i="16"/>
  <c r="H833" i="16"/>
  <c r="H834" i="16"/>
  <c r="Q829" i="16"/>
  <c r="P829" i="16"/>
  <c r="O829" i="16"/>
  <c r="E829" i="16"/>
  <c r="G829" i="16" s="1"/>
  <c r="Q828" i="16"/>
  <c r="P828" i="16"/>
  <c r="O828" i="16"/>
  <c r="E828" i="16"/>
  <c r="G828" i="16" s="1"/>
  <c r="Q827" i="16"/>
  <c r="P827" i="16"/>
  <c r="O827" i="16"/>
  <c r="E827" i="16"/>
  <c r="G827" i="16" s="1"/>
  <c r="Q826" i="16"/>
  <c r="P826" i="16"/>
  <c r="O826" i="16"/>
  <c r="E826" i="16"/>
  <c r="G826" i="16" s="1"/>
  <c r="I826" i="16" s="1"/>
  <c r="Q825" i="16"/>
  <c r="P825" i="16"/>
  <c r="O825" i="16"/>
  <c r="E825" i="16"/>
  <c r="G825" i="16" s="1"/>
  <c r="Q777" i="16"/>
  <c r="P777" i="16"/>
  <c r="O777" i="16"/>
  <c r="E777" i="16"/>
  <c r="G777" i="16" s="1"/>
  <c r="Q763" i="16"/>
  <c r="P763" i="16"/>
  <c r="O763" i="16"/>
  <c r="E763" i="16"/>
  <c r="G763" i="16" s="1"/>
  <c r="Q728" i="16"/>
  <c r="P728" i="16"/>
  <c r="O728" i="16"/>
  <c r="E728" i="16"/>
  <c r="G728" i="16" s="1"/>
  <c r="Q699" i="16"/>
  <c r="P699" i="16"/>
  <c r="O699" i="16"/>
  <c r="E699" i="16"/>
  <c r="G699" i="16" s="1"/>
  <c r="Q679" i="16"/>
  <c r="P679" i="16"/>
  <c r="O679" i="16"/>
  <c r="E679" i="16"/>
  <c r="G679" i="16" s="1"/>
  <c r="Q661" i="16"/>
  <c r="P661" i="16"/>
  <c r="O661" i="16"/>
  <c r="E661" i="16"/>
  <c r="G661" i="16" s="1"/>
  <c r="H620" i="16"/>
  <c r="H621" i="16"/>
  <c r="H622" i="16"/>
  <c r="H623" i="16"/>
  <c r="H624" i="16"/>
  <c r="H625" i="16"/>
  <c r="H626" i="16"/>
  <c r="H610" i="16"/>
  <c r="H611" i="16"/>
  <c r="H612" i="16"/>
  <c r="H613" i="16"/>
  <c r="H614" i="16"/>
  <c r="H599" i="16"/>
  <c r="H600" i="16"/>
  <c r="H601" i="16"/>
  <c r="H602" i="16"/>
  <c r="H603" i="16"/>
  <c r="H604" i="16"/>
  <c r="H605" i="16"/>
  <c r="H589" i="16"/>
  <c r="H590" i="16"/>
  <c r="H591" i="16"/>
  <c r="H592" i="16"/>
  <c r="H593" i="16"/>
  <c r="H594" i="16"/>
  <c r="H576" i="16"/>
  <c r="H577" i="16"/>
  <c r="H578" i="16"/>
  <c r="H579" i="16"/>
  <c r="H580" i="16"/>
  <c r="H581" i="16"/>
  <c r="H582" i="16"/>
  <c r="H583" i="16"/>
  <c r="H584" i="16"/>
  <c r="Q581" i="16"/>
  <c r="P581" i="16"/>
  <c r="O581" i="16"/>
  <c r="E581" i="16"/>
  <c r="G581" i="16" s="1"/>
  <c r="H565" i="16"/>
  <c r="H566" i="16"/>
  <c r="H567" i="16"/>
  <c r="H568" i="16"/>
  <c r="H569" i="16"/>
  <c r="H570" i="16"/>
  <c r="H571" i="16"/>
  <c r="H546" i="16"/>
  <c r="H547" i="16"/>
  <c r="H548" i="16"/>
  <c r="H549" i="16"/>
  <c r="H550" i="16"/>
  <c r="H551" i="16"/>
  <c r="H552" i="16"/>
  <c r="H553" i="16"/>
  <c r="H554" i="16"/>
  <c r="H555" i="16"/>
  <c r="H556" i="16"/>
  <c r="H557" i="16"/>
  <c r="H558" i="16"/>
  <c r="H559" i="16"/>
  <c r="H535" i="16"/>
  <c r="H536" i="16"/>
  <c r="H537" i="16"/>
  <c r="H538" i="16"/>
  <c r="H539" i="16"/>
  <c r="H540" i="16"/>
  <c r="H541" i="16"/>
  <c r="H526" i="16"/>
  <c r="H527" i="16"/>
  <c r="H528" i="16"/>
  <c r="H529" i="16"/>
  <c r="H530" i="16"/>
  <c r="H516" i="16"/>
  <c r="H517" i="16"/>
  <c r="H518" i="16"/>
  <c r="H519" i="16"/>
  <c r="H520" i="16"/>
  <c r="H521" i="16"/>
  <c r="H508" i="16"/>
  <c r="H509" i="16"/>
  <c r="H510" i="16"/>
  <c r="H511" i="16"/>
  <c r="H495" i="16"/>
  <c r="H496" i="16"/>
  <c r="H497" i="16"/>
  <c r="H498" i="16"/>
  <c r="H499" i="16"/>
  <c r="H500" i="16"/>
  <c r="H501" i="16"/>
  <c r="H502" i="16"/>
  <c r="H503" i="16"/>
  <c r="Q501" i="16"/>
  <c r="P501" i="16"/>
  <c r="O501" i="16"/>
  <c r="E501" i="16"/>
  <c r="G501" i="16" s="1"/>
  <c r="H487" i="16"/>
  <c r="H488" i="16"/>
  <c r="H489" i="16"/>
  <c r="H490" i="16"/>
  <c r="H478" i="16"/>
  <c r="H479" i="16"/>
  <c r="H480" i="16"/>
  <c r="H481" i="16"/>
  <c r="H482" i="16"/>
  <c r="H469" i="16"/>
  <c r="H470" i="16"/>
  <c r="H471" i="16"/>
  <c r="H472" i="16"/>
  <c r="H473" i="16"/>
  <c r="H451" i="16"/>
  <c r="H452" i="16"/>
  <c r="H453" i="16"/>
  <c r="H454" i="16"/>
  <c r="H455" i="16"/>
  <c r="H456" i="16"/>
  <c r="H457" i="16"/>
  <c r="H458" i="16"/>
  <c r="H459" i="16"/>
  <c r="H460" i="16"/>
  <c r="H461" i="16"/>
  <c r="H462" i="16"/>
  <c r="H463" i="16"/>
  <c r="H464" i="16"/>
  <c r="H440" i="16"/>
  <c r="H441" i="16"/>
  <c r="H442" i="16"/>
  <c r="H443" i="16"/>
  <c r="H444" i="16"/>
  <c r="H445" i="16"/>
  <c r="H446" i="16"/>
  <c r="H425" i="16"/>
  <c r="H426" i="16"/>
  <c r="H427" i="16"/>
  <c r="H428" i="16"/>
  <c r="H429" i="16"/>
  <c r="H430" i="16"/>
  <c r="H431" i="16"/>
  <c r="H432" i="16"/>
  <c r="H433" i="16"/>
  <c r="H434" i="16"/>
  <c r="H435" i="16"/>
  <c r="H424" i="16"/>
  <c r="Q428" i="16"/>
  <c r="P428" i="16"/>
  <c r="O428" i="16"/>
  <c r="E428" i="16"/>
  <c r="G428" i="16" s="1"/>
  <c r="Q427" i="16"/>
  <c r="P427" i="16"/>
  <c r="O427" i="16"/>
  <c r="E427" i="16"/>
  <c r="G427" i="16" s="1"/>
  <c r="Q426" i="16"/>
  <c r="P426" i="16"/>
  <c r="O426" i="16"/>
  <c r="E426" i="16"/>
  <c r="G426" i="16" s="1"/>
  <c r="Q425" i="16"/>
  <c r="P425" i="16"/>
  <c r="O425" i="16"/>
  <c r="E425" i="16"/>
  <c r="G425" i="16" s="1"/>
  <c r="Q424" i="16"/>
  <c r="P424" i="16"/>
  <c r="O424" i="16"/>
  <c r="E424" i="16"/>
  <c r="G424" i="16" s="1"/>
  <c r="Q413" i="16"/>
  <c r="P413" i="16"/>
  <c r="O413" i="16"/>
  <c r="H413" i="16"/>
  <c r="E413" i="16"/>
  <c r="G413" i="16" s="1"/>
  <c r="H396" i="16"/>
  <c r="H397" i="16"/>
  <c r="H398" i="16"/>
  <c r="H399" i="16"/>
  <c r="H400" i="16"/>
  <c r="H401" i="16"/>
  <c r="H402" i="16"/>
  <c r="Q399" i="16"/>
  <c r="P399" i="16"/>
  <c r="O399" i="16"/>
  <c r="E399" i="16"/>
  <c r="G399" i="16" s="1"/>
  <c r="H382" i="16"/>
  <c r="H383" i="16"/>
  <c r="H384" i="16"/>
  <c r="H385" i="16"/>
  <c r="H386" i="16"/>
  <c r="H387" i="16"/>
  <c r="H388" i="16"/>
  <c r="H389" i="16"/>
  <c r="H390" i="16"/>
  <c r="H391" i="16"/>
  <c r="Q388" i="16"/>
  <c r="P388" i="16"/>
  <c r="O388" i="16"/>
  <c r="E388" i="16"/>
  <c r="G388" i="16" s="1"/>
  <c r="Q386" i="16"/>
  <c r="P386" i="16"/>
  <c r="O386" i="16"/>
  <c r="E386" i="16"/>
  <c r="G386" i="16" s="1"/>
  <c r="Q385" i="16"/>
  <c r="P385" i="16"/>
  <c r="O385" i="16"/>
  <c r="E385" i="16"/>
  <c r="G385" i="16" s="1"/>
  <c r="Q384" i="16"/>
  <c r="P384" i="16"/>
  <c r="O384" i="16"/>
  <c r="E384" i="16"/>
  <c r="G384" i="16" s="1"/>
  <c r="Q383" i="16"/>
  <c r="P383" i="16"/>
  <c r="O383" i="16"/>
  <c r="E383" i="16"/>
  <c r="G383" i="16" s="1"/>
  <c r="H362" i="16"/>
  <c r="H363" i="16"/>
  <c r="H364" i="16"/>
  <c r="H365" i="16"/>
  <c r="H366" i="16"/>
  <c r="H367" i="16"/>
  <c r="H368" i="16"/>
  <c r="H369" i="16"/>
  <c r="H370" i="16"/>
  <c r="H371" i="16"/>
  <c r="H372" i="16"/>
  <c r="H373" i="16"/>
  <c r="H374" i="16"/>
  <c r="H375" i="16"/>
  <c r="H376" i="16"/>
  <c r="Q372" i="16"/>
  <c r="P372" i="16"/>
  <c r="O372" i="16"/>
  <c r="E372" i="16"/>
  <c r="G372" i="16" s="1"/>
  <c r="I372" i="16" s="1"/>
  <c r="Q371" i="16"/>
  <c r="P371" i="16"/>
  <c r="O371" i="16"/>
  <c r="E371" i="16"/>
  <c r="G371" i="16" s="1"/>
  <c r="Q370" i="16"/>
  <c r="P370" i="16"/>
  <c r="O370" i="16"/>
  <c r="E370" i="16"/>
  <c r="G370" i="16" s="1"/>
  <c r="H346" i="16"/>
  <c r="H347" i="16"/>
  <c r="H348" i="16"/>
  <c r="H349" i="16"/>
  <c r="H350" i="16"/>
  <c r="H351" i="16"/>
  <c r="Q349" i="16"/>
  <c r="P349" i="16"/>
  <c r="O349" i="16"/>
  <c r="E349" i="16"/>
  <c r="G349" i="16" s="1"/>
  <c r="Q348" i="16"/>
  <c r="P348" i="16"/>
  <c r="O348" i="16"/>
  <c r="E348" i="16"/>
  <c r="G348" i="16" s="1"/>
  <c r="H335" i="16"/>
  <c r="H336" i="16"/>
  <c r="H337" i="16"/>
  <c r="H338" i="16"/>
  <c r="H339" i="16"/>
  <c r="H340" i="16"/>
  <c r="H341" i="16"/>
  <c r="Q339" i="16"/>
  <c r="P339" i="16"/>
  <c r="O339" i="16"/>
  <c r="E339" i="16"/>
  <c r="G339" i="16" s="1"/>
  <c r="Q338" i="16"/>
  <c r="P338" i="16"/>
  <c r="O338" i="16"/>
  <c r="E338" i="16"/>
  <c r="G338" i="16" s="1"/>
  <c r="C331" i="16"/>
  <c r="H320" i="16"/>
  <c r="H321" i="16"/>
  <c r="H322" i="16"/>
  <c r="H323" i="16"/>
  <c r="H324" i="16"/>
  <c r="H325" i="16"/>
  <c r="H326" i="16"/>
  <c r="H327" i="16"/>
  <c r="H328" i="16"/>
  <c r="H329" i="16"/>
  <c r="H330" i="16"/>
  <c r="Q329" i="16"/>
  <c r="P329" i="16"/>
  <c r="O329" i="16"/>
  <c r="E329" i="16"/>
  <c r="G329" i="16" s="1"/>
  <c r="Q326" i="16"/>
  <c r="P326" i="16"/>
  <c r="O326" i="16"/>
  <c r="E326" i="16"/>
  <c r="G326" i="16" s="1"/>
  <c r="Q325" i="16"/>
  <c r="P325" i="16"/>
  <c r="O325" i="16"/>
  <c r="E325" i="16"/>
  <c r="G325" i="16" s="1"/>
  <c r="H308" i="16"/>
  <c r="H309" i="16"/>
  <c r="H310" i="16"/>
  <c r="H311" i="16"/>
  <c r="H312" i="16"/>
  <c r="H313" i="16"/>
  <c r="H314" i="16"/>
  <c r="H315" i="16"/>
  <c r="Q312" i="16"/>
  <c r="P312" i="16"/>
  <c r="O312" i="16"/>
  <c r="E312" i="16"/>
  <c r="G312" i="16" s="1"/>
  <c r="Q311" i="16"/>
  <c r="P311" i="16"/>
  <c r="O311" i="16"/>
  <c r="E311" i="16"/>
  <c r="G311" i="16" s="1"/>
  <c r="H291" i="16"/>
  <c r="H292" i="16"/>
  <c r="H293" i="16"/>
  <c r="H294" i="16"/>
  <c r="H295" i="16"/>
  <c r="H296" i="16"/>
  <c r="H297" i="16"/>
  <c r="H298" i="16"/>
  <c r="H299" i="16"/>
  <c r="H300" i="16"/>
  <c r="H301" i="16"/>
  <c r="H302" i="16"/>
  <c r="H303" i="16"/>
  <c r="Q300" i="16"/>
  <c r="P300" i="16"/>
  <c r="O300" i="16"/>
  <c r="E300" i="16"/>
  <c r="G300" i="16" s="1"/>
  <c r="Q299" i="16"/>
  <c r="P299" i="16"/>
  <c r="O299" i="16"/>
  <c r="E299" i="16"/>
  <c r="G299" i="16" s="1"/>
  <c r="H265" i="16"/>
  <c r="H266" i="16"/>
  <c r="H267" i="16"/>
  <c r="H268" i="16"/>
  <c r="H269" i="16"/>
  <c r="H270" i="16"/>
  <c r="H271" i="16"/>
  <c r="H272" i="16"/>
  <c r="H273" i="16"/>
  <c r="H274" i="16"/>
  <c r="H275" i="16"/>
  <c r="H276" i="16"/>
  <c r="H277" i="16"/>
  <c r="H278" i="16"/>
  <c r="H279" i="16"/>
  <c r="H280" i="16"/>
  <c r="H281" i="16"/>
  <c r="H282" i="16"/>
  <c r="H283" i="16"/>
  <c r="H284" i="16"/>
  <c r="H285" i="16"/>
  <c r="H286" i="16"/>
  <c r="Q283" i="16"/>
  <c r="P283" i="16"/>
  <c r="O283" i="16"/>
  <c r="E283" i="16"/>
  <c r="G283" i="16" s="1"/>
  <c r="Q282" i="16"/>
  <c r="P282" i="16"/>
  <c r="O282" i="16"/>
  <c r="E282" i="16"/>
  <c r="G282" i="16" s="1"/>
  <c r="H250" i="16"/>
  <c r="H251" i="16"/>
  <c r="H252" i="16"/>
  <c r="H253" i="16"/>
  <c r="H254" i="16"/>
  <c r="H255" i="16"/>
  <c r="H256" i="16"/>
  <c r="H257" i="16"/>
  <c r="H258" i="16"/>
  <c r="H259" i="16"/>
  <c r="H260" i="16"/>
  <c r="Q257" i="16"/>
  <c r="P257" i="16"/>
  <c r="O257" i="16"/>
  <c r="E257" i="16"/>
  <c r="G257" i="16" s="1"/>
  <c r="Q256" i="16"/>
  <c r="P256" i="16"/>
  <c r="O256" i="16"/>
  <c r="E256" i="16"/>
  <c r="G256" i="16" s="1"/>
  <c r="H238" i="16"/>
  <c r="H239" i="16"/>
  <c r="H240" i="16"/>
  <c r="H241" i="16"/>
  <c r="H242" i="16"/>
  <c r="H243" i="16"/>
  <c r="H244" i="16"/>
  <c r="H245" i="16"/>
  <c r="Q242" i="16"/>
  <c r="P242" i="16"/>
  <c r="O242" i="16"/>
  <c r="E242" i="16"/>
  <c r="G242" i="16" s="1"/>
  <c r="Q241" i="16"/>
  <c r="P241" i="16"/>
  <c r="O241" i="16"/>
  <c r="E241" i="16"/>
  <c r="G241" i="16" s="1"/>
  <c r="H230" i="16"/>
  <c r="H231" i="16"/>
  <c r="H232" i="16"/>
  <c r="H233" i="16"/>
  <c r="H229" i="16"/>
  <c r="Q230" i="16"/>
  <c r="P230" i="16"/>
  <c r="O230" i="16"/>
  <c r="E230" i="16"/>
  <c r="G230" i="16" s="1"/>
  <c r="Q231" i="16"/>
  <c r="P231" i="16"/>
  <c r="O231" i="16"/>
  <c r="E231" i="16"/>
  <c r="G231" i="16" s="1"/>
  <c r="Q229" i="16"/>
  <c r="P229" i="16"/>
  <c r="O229" i="16"/>
  <c r="E229" i="16"/>
  <c r="G229" i="16" s="1"/>
  <c r="H221" i="16"/>
  <c r="H222" i="16"/>
  <c r="H223" i="16"/>
  <c r="H224" i="16"/>
  <c r="H225" i="16"/>
  <c r="H220" i="16"/>
  <c r="Q222" i="16"/>
  <c r="P222" i="16"/>
  <c r="O222" i="16"/>
  <c r="E222" i="16"/>
  <c r="G222" i="16" s="1"/>
  <c r="Q221" i="16"/>
  <c r="P221" i="16"/>
  <c r="O221" i="16"/>
  <c r="E221" i="16"/>
  <c r="G221" i="16" s="1"/>
  <c r="Q220" i="16"/>
  <c r="P220" i="16"/>
  <c r="O220" i="16"/>
  <c r="E220" i="16"/>
  <c r="G220" i="16" s="1"/>
  <c r="H211" i="16"/>
  <c r="H212" i="16"/>
  <c r="H213" i="16"/>
  <c r="H214" i="16"/>
  <c r="H215" i="16"/>
  <c r="H216" i="16"/>
  <c r="Q214" i="16"/>
  <c r="P214" i="16"/>
  <c r="O214" i="16"/>
  <c r="E214" i="16"/>
  <c r="G214" i="16" s="1"/>
  <c r="Q213" i="16"/>
  <c r="P213" i="16"/>
  <c r="O213" i="16"/>
  <c r="E213" i="16"/>
  <c r="G213" i="16" s="1"/>
  <c r="H199" i="16"/>
  <c r="H200" i="16"/>
  <c r="H201" i="16"/>
  <c r="H202" i="16"/>
  <c r="H203" i="16"/>
  <c r="H204" i="16"/>
  <c r="H205" i="16"/>
  <c r="H206" i="16"/>
  <c r="Q204" i="16"/>
  <c r="P204" i="16"/>
  <c r="O204" i="16"/>
  <c r="E204" i="16"/>
  <c r="G204" i="16" s="1"/>
  <c r="Q203" i="16"/>
  <c r="P203" i="16"/>
  <c r="O203" i="16"/>
  <c r="E203" i="16"/>
  <c r="G203" i="16" s="1"/>
  <c r="H183" i="16"/>
  <c r="H184" i="16"/>
  <c r="H185" i="16"/>
  <c r="H186" i="16"/>
  <c r="H187" i="16"/>
  <c r="H188" i="16"/>
  <c r="H189" i="16"/>
  <c r="H190" i="16"/>
  <c r="H191" i="16"/>
  <c r="H192" i="16"/>
  <c r="H193" i="16"/>
  <c r="H194" i="16"/>
  <c r="Q192" i="16"/>
  <c r="P192" i="16"/>
  <c r="O192" i="16"/>
  <c r="E192" i="16"/>
  <c r="G192" i="16" s="1"/>
  <c r="Q191" i="16"/>
  <c r="P191" i="16"/>
  <c r="O191" i="16"/>
  <c r="E191" i="16"/>
  <c r="G191" i="16" s="1"/>
  <c r="H170" i="16"/>
  <c r="H171" i="16"/>
  <c r="H172" i="16"/>
  <c r="H173" i="16"/>
  <c r="H174" i="16"/>
  <c r="H175" i="16"/>
  <c r="H176" i="16"/>
  <c r="H177" i="16"/>
  <c r="H178" i="16"/>
  <c r="Q176" i="16"/>
  <c r="P176" i="16"/>
  <c r="O176" i="16"/>
  <c r="E176" i="16"/>
  <c r="G176" i="16" s="1"/>
  <c r="Q175" i="16"/>
  <c r="P175" i="16"/>
  <c r="O175" i="16"/>
  <c r="E175" i="16"/>
  <c r="G175" i="16" s="1"/>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Q161" i="16"/>
  <c r="P161" i="16"/>
  <c r="O161" i="16"/>
  <c r="E161" i="16"/>
  <c r="G161" i="16" s="1"/>
  <c r="I161" i="16" s="1"/>
  <c r="Q160" i="16"/>
  <c r="P160" i="16"/>
  <c r="O160" i="16"/>
  <c r="E160" i="16"/>
  <c r="G160" i="16" s="1"/>
  <c r="Q159" i="16"/>
  <c r="P159" i="16"/>
  <c r="O159" i="16"/>
  <c r="E159" i="16"/>
  <c r="G159" i="16" s="1"/>
  <c r="Q158" i="16"/>
  <c r="P158" i="16"/>
  <c r="O158" i="16"/>
  <c r="E158" i="16"/>
  <c r="G158" i="16" s="1"/>
  <c r="H123" i="16"/>
  <c r="H124" i="16"/>
  <c r="H125" i="16"/>
  <c r="H126" i="16"/>
  <c r="H127" i="16"/>
  <c r="H128" i="16"/>
  <c r="H129" i="16"/>
  <c r="H130" i="16"/>
  <c r="H131" i="16"/>
  <c r="H132" i="16"/>
  <c r="H133" i="16"/>
  <c r="H134" i="16"/>
  <c r="H135" i="16"/>
  <c r="Q132" i="16"/>
  <c r="P132" i="16"/>
  <c r="O132" i="16"/>
  <c r="E132" i="16"/>
  <c r="G132" i="16" s="1"/>
  <c r="Q131" i="16"/>
  <c r="P131" i="16"/>
  <c r="O131" i="16"/>
  <c r="E131" i="16"/>
  <c r="G131" i="16" s="1"/>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Q115" i="16"/>
  <c r="P115" i="16"/>
  <c r="O115" i="16"/>
  <c r="E115" i="16"/>
  <c r="G115" i="16" s="1"/>
  <c r="Q114" i="16"/>
  <c r="P114" i="16"/>
  <c r="O114" i="16"/>
  <c r="E114" i="16"/>
  <c r="G114" i="16" s="1"/>
  <c r="H77" i="16"/>
  <c r="H78" i="16"/>
  <c r="H79" i="16"/>
  <c r="H80" i="16"/>
  <c r="H81" i="16"/>
  <c r="H82" i="16"/>
  <c r="H83" i="16"/>
  <c r="H84" i="16"/>
  <c r="H85" i="16"/>
  <c r="H86" i="16"/>
  <c r="H63" i="16"/>
  <c r="H64" i="16"/>
  <c r="H65" i="16"/>
  <c r="H66" i="16"/>
  <c r="H67" i="16"/>
  <c r="H68" i="16"/>
  <c r="H69" i="16"/>
  <c r="H70" i="16"/>
  <c r="H71" i="16"/>
  <c r="H72" i="16"/>
  <c r="Q70" i="16"/>
  <c r="P70" i="16"/>
  <c r="O70" i="16"/>
  <c r="E70" i="16"/>
  <c r="G70" i="16" s="1"/>
  <c r="Q63" i="16"/>
  <c r="P63" i="16"/>
  <c r="O63" i="16"/>
  <c r="E63" i="16"/>
  <c r="G63" i="16" s="1"/>
  <c r="Q56" i="16"/>
  <c r="P56" i="16"/>
  <c r="O56" i="16"/>
  <c r="E56" i="16"/>
  <c r="G56" i="16" s="1"/>
  <c r="Q48" i="16"/>
  <c r="P48" i="16"/>
  <c r="O48" i="16"/>
  <c r="E48" i="16"/>
  <c r="G48" i="16" s="1"/>
  <c r="H30" i="16"/>
  <c r="H31" i="16"/>
  <c r="H32" i="16"/>
  <c r="H33" i="16"/>
  <c r="H34" i="16"/>
  <c r="H35" i="16"/>
  <c r="H36" i="16"/>
  <c r="H37" i="16"/>
  <c r="H38" i="16"/>
  <c r="H39" i="16"/>
  <c r="H40" i="16"/>
  <c r="H41" i="16"/>
  <c r="H42" i="16"/>
  <c r="H29" i="16"/>
  <c r="Q39" i="16"/>
  <c r="P39" i="16"/>
  <c r="O39" i="16"/>
  <c r="E39" i="16"/>
  <c r="G39" i="16" s="1"/>
  <c r="Q38" i="16"/>
  <c r="P38" i="16"/>
  <c r="O38" i="16"/>
  <c r="E38" i="16"/>
  <c r="G38" i="16" s="1"/>
  <c r="Q40" i="16"/>
  <c r="P40" i="16"/>
  <c r="O40" i="16"/>
  <c r="E40" i="16"/>
  <c r="G40" i="16" s="1"/>
  <c r="Q37" i="16"/>
  <c r="P37" i="16"/>
  <c r="O37" i="16"/>
  <c r="E37" i="16"/>
  <c r="G37" i="16" s="1"/>
  <c r="Q29" i="16"/>
  <c r="P29" i="16"/>
  <c r="O29" i="16"/>
  <c r="E29" i="16"/>
  <c r="G29" i="16" s="1"/>
  <c r="Q30" i="16"/>
  <c r="P30" i="16"/>
  <c r="O30" i="16"/>
  <c r="E30" i="16"/>
  <c r="G30" i="16" s="1"/>
  <c r="N442" i="3"/>
  <c r="M442" i="3"/>
  <c r="L442" i="3"/>
  <c r="G442" i="3"/>
  <c r="I1035" i="16" l="1"/>
  <c r="I1009" i="16"/>
  <c r="I950" i="16"/>
  <c r="I1011" i="16"/>
  <c r="I1013" i="16"/>
  <c r="I1012" i="16"/>
  <c r="I983" i="16"/>
  <c r="I979" i="16"/>
  <c r="I984" i="16"/>
  <c r="I975" i="16"/>
  <c r="I974" i="16"/>
  <c r="I973" i="16"/>
  <c r="I976" i="16"/>
  <c r="I978" i="16"/>
  <c r="I981" i="16"/>
  <c r="I980" i="16"/>
  <c r="I828" i="16"/>
  <c r="I829" i="16"/>
  <c r="I940" i="16"/>
  <c r="I825" i="16"/>
  <c r="I899" i="16"/>
  <c r="I827" i="16"/>
  <c r="I425" i="16"/>
  <c r="I581" i="16"/>
  <c r="I427" i="16"/>
  <c r="I424" i="16"/>
  <c r="I501" i="16"/>
  <c r="I426" i="16"/>
  <c r="I428" i="16"/>
  <c r="I413" i="16"/>
  <c r="I399" i="16"/>
  <c r="I388" i="16"/>
  <c r="I385" i="16"/>
  <c r="I384" i="16"/>
  <c r="I370" i="16"/>
  <c r="I349" i="16"/>
  <c r="I383" i="16"/>
  <c r="I386" i="16"/>
  <c r="I371" i="16"/>
  <c r="I348" i="16"/>
  <c r="I222" i="16"/>
  <c r="I339" i="16"/>
  <c r="I338" i="16"/>
  <c r="I241" i="16"/>
  <c r="I329" i="16"/>
  <c r="I326" i="16"/>
  <c r="I325" i="16"/>
  <c r="I39" i="16"/>
  <c r="I312" i="16"/>
  <c r="I311" i="16"/>
  <c r="I300" i="16"/>
  <c r="I299" i="16"/>
  <c r="I283" i="16"/>
  <c r="I282" i="16"/>
  <c r="I257" i="16"/>
  <c r="I256" i="16"/>
  <c r="I242" i="16"/>
  <c r="I230" i="16"/>
  <c r="I231" i="16"/>
  <c r="I229" i="16"/>
  <c r="I220" i="16"/>
  <c r="I221" i="16"/>
  <c r="I192" i="16"/>
  <c r="I214" i="16"/>
  <c r="I213" i="16"/>
  <c r="I204" i="16"/>
  <c r="I203" i="16"/>
  <c r="I191" i="16"/>
  <c r="I159" i="16"/>
  <c r="I175" i="16"/>
  <c r="I176" i="16"/>
  <c r="I131" i="16"/>
  <c r="I158" i="16"/>
  <c r="I160" i="16"/>
  <c r="I63" i="16"/>
  <c r="I132" i="16"/>
  <c r="I70" i="16"/>
  <c r="I115" i="16"/>
  <c r="I114" i="16"/>
  <c r="I56" i="16"/>
  <c r="I37" i="16"/>
  <c r="I38" i="16"/>
  <c r="I48" i="16"/>
  <c r="I40" i="16"/>
  <c r="I29" i="16"/>
  <c r="I30" i="16"/>
  <c r="G1215" i="3" l="1"/>
  <c r="G1231" i="3"/>
  <c r="H1056" i="16" s="1"/>
  <c r="G1225" i="3"/>
  <c r="G1220" i="3"/>
  <c r="H7" i="16"/>
  <c r="O7" i="16"/>
  <c r="F5" i="7" l="1"/>
  <c r="F6" i="7"/>
  <c r="F7" i="7"/>
  <c r="F8" i="7"/>
  <c r="F9" i="7"/>
  <c r="F10" i="7"/>
  <c r="F11" i="7"/>
  <c r="F12" i="7"/>
  <c r="F13" i="7"/>
  <c r="F14" i="7"/>
  <c r="F4" i="7"/>
  <c r="E1219" i="3" l="1"/>
  <c r="F3" i="15" l="1"/>
  <c r="E7" i="16"/>
  <c r="F9" i="16"/>
  <c r="F26" i="16"/>
  <c r="F59" i="16"/>
  <c r="F73" i="16"/>
  <c r="F87" i="16"/>
  <c r="F119" i="16"/>
  <c r="F136" i="16"/>
  <c r="F166" i="16"/>
  <c r="F179" i="16"/>
  <c r="F195" i="16"/>
  <c r="F207" i="16"/>
  <c r="F217" i="16"/>
  <c r="F226" i="16"/>
  <c r="F234" i="16"/>
  <c r="F246" i="16"/>
  <c r="F261" i="16"/>
  <c r="F287" i="16"/>
  <c r="F304" i="16"/>
  <c r="F316" i="16"/>
  <c r="F331" i="16"/>
  <c r="F342" i="16"/>
  <c r="F352" i="16"/>
  <c r="F358" i="16"/>
  <c r="F377" i="16"/>
  <c r="F392" i="16"/>
  <c r="F403" i="16"/>
  <c r="F418" i="16"/>
  <c r="F436" i="16"/>
  <c r="F447" i="16"/>
  <c r="F465" i="16"/>
  <c r="F474" i="16"/>
  <c r="F483" i="16"/>
  <c r="F491" i="16"/>
  <c r="F504" i="16"/>
  <c r="F512" i="16"/>
  <c r="F522" i="16"/>
  <c r="F531" i="16"/>
  <c r="F542" i="16"/>
  <c r="F560" i="16"/>
  <c r="F572" i="16"/>
  <c r="F585" i="16"/>
  <c r="F595" i="16"/>
  <c r="F606" i="16"/>
  <c r="F615" i="16"/>
  <c r="F627" i="16"/>
  <c r="F635" i="16"/>
  <c r="F653" i="16"/>
  <c r="F664" i="16"/>
  <c r="F682" i="16"/>
  <c r="F703" i="16"/>
  <c r="F731" i="16"/>
  <c r="F766" i="16"/>
  <c r="F780" i="16"/>
  <c r="F785" i="16"/>
  <c r="F808" i="16"/>
  <c r="F835" i="16"/>
  <c r="F845" i="16"/>
  <c r="F868" i="16"/>
  <c r="F881" i="16"/>
  <c r="F902" i="16"/>
  <c r="F925" i="16"/>
  <c r="F944" i="16"/>
  <c r="F953" i="16"/>
  <c r="F969" i="16"/>
  <c r="F994" i="16"/>
  <c r="F1019" i="16"/>
  <c r="F1029" i="16"/>
  <c r="F1038" i="16"/>
  <c r="F1047" i="16"/>
  <c r="F1051" i="16"/>
  <c r="F89" i="16" l="1"/>
  <c r="F810" i="16"/>
  <c r="F1040" i="16"/>
  <c r="F996" i="16"/>
  <c r="F998" i="16" l="1"/>
  <c r="F1042" i="16" s="1"/>
  <c r="F1054" i="16" s="1"/>
  <c r="F1058" i="16" s="1"/>
  <c r="B3" i="15"/>
  <c r="B3" i="16"/>
  <c r="F1" i="3"/>
  <c r="J5" i="17"/>
  <c r="B1" i="3"/>
  <c r="D5" i="17"/>
  <c r="F4" i="3"/>
  <c r="F3" i="3"/>
  <c r="F2" i="3"/>
  <c r="B3" i="3"/>
  <c r="B2" i="3"/>
  <c r="O8" i="16" l="1"/>
  <c r="P8" i="16"/>
  <c r="Q8" i="16"/>
  <c r="O12" i="16"/>
  <c r="P12" i="16"/>
  <c r="Q12" i="16"/>
  <c r="O13" i="16"/>
  <c r="P13" i="16"/>
  <c r="Q13" i="16"/>
  <c r="O14" i="16"/>
  <c r="P14" i="16"/>
  <c r="Q14" i="16"/>
  <c r="O15" i="16"/>
  <c r="P15" i="16"/>
  <c r="Q15" i="16"/>
  <c r="O16" i="16"/>
  <c r="P16" i="16"/>
  <c r="Q16" i="16"/>
  <c r="O17" i="16"/>
  <c r="P17" i="16"/>
  <c r="Q17" i="16"/>
  <c r="O18" i="16"/>
  <c r="P18" i="16"/>
  <c r="Q18" i="16"/>
  <c r="O19" i="16"/>
  <c r="P19" i="16"/>
  <c r="Q19" i="16"/>
  <c r="O20" i="16"/>
  <c r="P20" i="16"/>
  <c r="Q20" i="16"/>
  <c r="O21" i="16"/>
  <c r="P21" i="16"/>
  <c r="Q21" i="16"/>
  <c r="O22" i="16"/>
  <c r="P22" i="16"/>
  <c r="Q22" i="16"/>
  <c r="O23" i="16"/>
  <c r="P23" i="16"/>
  <c r="Q23" i="16"/>
  <c r="O24" i="16"/>
  <c r="P24" i="16"/>
  <c r="Q24" i="16"/>
  <c r="O25" i="16"/>
  <c r="P25" i="16"/>
  <c r="Q25" i="16"/>
  <c r="O31" i="16"/>
  <c r="P31" i="16"/>
  <c r="Q31" i="16"/>
  <c r="O32" i="16"/>
  <c r="P32" i="16"/>
  <c r="Q32" i="16"/>
  <c r="O33" i="16"/>
  <c r="P33" i="16"/>
  <c r="Q33" i="16"/>
  <c r="O34" i="16"/>
  <c r="P34" i="16"/>
  <c r="Q34" i="16"/>
  <c r="O35" i="16"/>
  <c r="P35" i="16"/>
  <c r="Q35" i="16"/>
  <c r="O36" i="16"/>
  <c r="P36" i="16"/>
  <c r="Q36" i="16"/>
  <c r="O41" i="16"/>
  <c r="P41" i="16"/>
  <c r="Q41" i="16"/>
  <c r="O42" i="16"/>
  <c r="P42" i="16"/>
  <c r="Q42" i="16"/>
  <c r="O46" i="16"/>
  <c r="P46" i="16"/>
  <c r="Q46" i="16"/>
  <c r="O47" i="16"/>
  <c r="P47" i="16"/>
  <c r="Q47" i="16"/>
  <c r="O49" i="16"/>
  <c r="P49" i="16"/>
  <c r="Q49" i="16"/>
  <c r="O50" i="16"/>
  <c r="P50" i="16"/>
  <c r="Q50" i="16"/>
  <c r="O51" i="16"/>
  <c r="P51" i="16"/>
  <c r="Q51" i="16"/>
  <c r="O52" i="16"/>
  <c r="P52" i="16"/>
  <c r="Q52" i="16"/>
  <c r="O53" i="16"/>
  <c r="P53" i="16"/>
  <c r="Q53" i="16"/>
  <c r="O54" i="16"/>
  <c r="P54" i="16"/>
  <c r="Q54" i="16"/>
  <c r="O55" i="16"/>
  <c r="P55" i="16"/>
  <c r="Q55" i="16"/>
  <c r="O57" i="16"/>
  <c r="P57" i="16"/>
  <c r="Q57" i="16"/>
  <c r="O58" i="16"/>
  <c r="P58" i="16"/>
  <c r="Q58" i="16"/>
  <c r="O62" i="16"/>
  <c r="P62" i="16"/>
  <c r="Q62" i="16"/>
  <c r="O64" i="16"/>
  <c r="P64" i="16"/>
  <c r="Q64" i="16"/>
  <c r="O65" i="16"/>
  <c r="P65" i="16"/>
  <c r="Q65" i="16"/>
  <c r="O66" i="16"/>
  <c r="P66" i="16"/>
  <c r="Q66" i="16"/>
  <c r="O67" i="16"/>
  <c r="P67" i="16"/>
  <c r="Q67" i="16"/>
  <c r="O68" i="16"/>
  <c r="P68" i="16"/>
  <c r="Q68" i="16"/>
  <c r="O69" i="16"/>
  <c r="P69" i="16"/>
  <c r="Q69" i="16"/>
  <c r="O71" i="16"/>
  <c r="P71" i="16"/>
  <c r="Q71" i="16"/>
  <c r="O72" i="16"/>
  <c r="P72" i="16"/>
  <c r="Q72" i="16"/>
  <c r="O76" i="16"/>
  <c r="P76" i="16"/>
  <c r="Q76" i="16"/>
  <c r="O77" i="16"/>
  <c r="P77" i="16"/>
  <c r="Q77" i="16"/>
  <c r="O78" i="16"/>
  <c r="P78" i="16"/>
  <c r="Q78" i="16"/>
  <c r="O79" i="16"/>
  <c r="P79" i="16"/>
  <c r="Q79" i="16"/>
  <c r="O80" i="16"/>
  <c r="P80" i="16"/>
  <c r="Q80" i="16"/>
  <c r="O81" i="16"/>
  <c r="P81" i="16"/>
  <c r="Q81" i="16"/>
  <c r="O82" i="16"/>
  <c r="P82" i="16"/>
  <c r="Q82" i="16"/>
  <c r="O83" i="16"/>
  <c r="P83" i="16"/>
  <c r="Q83" i="16"/>
  <c r="O84" i="16"/>
  <c r="P84" i="16"/>
  <c r="Q84" i="16"/>
  <c r="O85" i="16"/>
  <c r="P85" i="16"/>
  <c r="Q85" i="16"/>
  <c r="O86" i="16"/>
  <c r="P86" i="16"/>
  <c r="Q86" i="16"/>
  <c r="O94" i="16"/>
  <c r="P94" i="16"/>
  <c r="Q94" i="16"/>
  <c r="O95" i="16"/>
  <c r="P95" i="16"/>
  <c r="Q95" i="16"/>
  <c r="O96" i="16"/>
  <c r="P96" i="16"/>
  <c r="Q96" i="16"/>
  <c r="O97" i="16"/>
  <c r="P97" i="16"/>
  <c r="Q97" i="16"/>
  <c r="O98" i="16"/>
  <c r="P98" i="16"/>
  <c r="Q98" i="16"/>
  <c r="O99" i="16"/>
  <c r="P99" i="16"/>
  <c r="Q99" i="16"/>
  <c r="O100" i="16"/>
  <c r="P100" i="16"/>
  <c r="Q100" i="16"/>
  <c r="O101" i="16"/>
  <c r="P101" i="16"/>
  <c r="Q101" i="16"/>
  <c r="O102" i="16"/>
  <c r="P102" i="16"/>
  <c r="Q102" i="16"/>
  <c r="O103" i="16"/>
  <c r="P103" i="16"/>
  <c r="Q103" i="16"/>
  <c r="O104" i="16"/>
  <c r="P104" i="16"/>
  <c r="Q104" i="16"/>
  <c r="O105" i="16"/>
  <c r="P105" i="16"/>
  <c r="Q105" i="16"/>
  <c r="O106" i="16"/>
  <c r="P106" i="16"/>
  <c r="Q106" i="16"/>
  <c r="O107" i="16"/>
  <c r="P107" i="16"/>
  <c r="Q107" i="16"/>
  <c r="O108" i="16"/>
  <c r="P108" i="16"/>
  <c r="Q108" i="16"/>
  <c r="O109" i="16"/>
  <c r="P109" i="16"/>
  <c r="Q109" i="16"/>
  <c r="O110" i="16"/>
  <c r="P110" i="16"/>
  <c r="Q110" i="16"/>
  <c r="O111" i="16"/>
  <c r="P111" i="16"/>
  <c r="Q111" i="16"/>
  <c r="O112" i="16"/>
  <c r="P112" i="16"/>
  <c r="Q112" i="16"/>
  <c r="O113" i="16"/>
  <c r="P113" i="16"/>
  <c r="Q113" i="16"/>
  <c r="O116" i="16"/>
  <c r="P116" i="16"/>
  <c r="Q116" i="16"/>
  <c r="O117" i="16"/>
  <c r="P117" i="16"/>
  <c r="Q117" i="16"/>
  <c r="O118" i="16"/>
  <c r="P118" i="16"/>
  <c r="Q118" i="16"/>
  <c r="O122" i="16"/>
  <c r="P122" i="16"/>
  <c r="Q122" i="16"/>
  <c r="O123" i="16"/>
  <c r="P123" i="16"/>
  <c r="Q123" i="16"/>
  <c r="O124" i="16"/>
  <c r="P124" i="16"/>
  <c r="Q124" i="16"/>
  <c r="O125" i="16"/>
  <c r="P125" i="16"/>
  <c r="Q125" i="16"/>
  <c r="O126" i="16"/>
  <c r="P126" i="16"/>
  <c r="Q126" i="16"/>
  <c r="O127" i="16"/>
  <c r="P127" i="16"/>
  <c r="Q127" i="16"/>
  <c r="O128" i="16"/>
  <c r="P128" i="16"/>
  <c r="Q128" i="16"/>
  <c r="O129" i="16"/>
  <c r="P129" i="16"/>
  <c r="Q129" i="16"/>
  <c r="O130" i="16"/>
  <c r="P130" i="16"/>
  <c r="Q130" i="16"/>
  <c r="O133" i="16"/>
  <c r="P133" i="16"/>
  <c r="Q133" i="16"/>
  <c r="O134" i="16"/>
  <c r="P134" i="16"/>
  <c r="Q134" i="16"/>
  <c r="O135" i="16"/>
  <c r="P135" i="16"/>
  <c r="Q135" i="16"/>
  <c r="O139" i="16"/>
  <c r="P139" i="16"/>
  <c r="Q139" i="16"/>
  <c r="O140" i="16"/>
  <c r="P140" i="16"/>
  <c r="Q140" i="16"/>
  <c r="O141" i="16"/>
  <c r="P141" i="16"/>
  <c r="Q141" i="16"/>
  <c r="O142" i="16"/>
  <c r="P142" i="16"/>
  <c r="Q142" i="16"/>
  <c r="O143" i="16"/>
  <c r="P143" i="16"/>
  <c r="Q143" i="16"/>
  <c r="O144" i="16"/>
  <c r="P144" i="16"/>
  <c r="Q144" i="16"/>
  <c r="O145" i="16"/>
  <c r="P145" i="16"/>
  <c r="Q145" i="16"/>
  <c r="O146" i="16"/>
  <c r="P146" i="16"/>
  <c r="Q146" i="16"/>
  <c r="O147" i="16"/>
  <c r="P147" i="16"/>
  <c r="Q147" i="16"/>
  <c r="O148" i="16"/>
  <c r="P148" i="16"/>
  <c r="Q148" i="16"/>
  <c r="O149" i="16"/>
  <c r="P149" i="16"/>
  <c r="Q149" i="16"/>
  <c r="O150" i="16"/>
  <c r="P150" i="16"/>
  <c r="Q150" i="16"/>
  <c r="O151" i="16"/>
  <c r="P151" i="16"/>
  <c r="Q151" i="16"/>
  <c r="O152" i="16"/>
  <c r="P152" i="16"/>
  <c r="Q152" i="16"/>
  <c r="O153" i="16"/>
  <c r="P153" i="16"/>
  <c r="Q153" i="16"/>
  <c r="O154" i="16"/>
  <c r="P154" i="16"/>
  <c r="Q154" i="16"/>
  <c r="O155" i="16"/>
  <c r="P155" i="16"/>
  <c r="Q155" i="16"/>
  <c r="O156" i="16"/>
  <c r="P156" i="16"/>
  <c r="Q156" i="16"/>
  <c r="O157" i="16"/>
  <c r="P157" i="16"/>
  <c r="Q157" i="16"/>
  <c r="O162" i="16"/>
  <c r="P162" i="16"/>
  <c r="Q162" i="16"/>
  <c r="O163" i="16"/>
  <c r="P163" i="16"/>
  <c r="Q163" i="16"/>
  <c r="O164" i="16"/>
  <c r="P164" i="16"/>
  <c r="Q164" i="16"/>
  <c r="O165" i="16"/>
  <c r="P165" i="16"/>
  <c r="Q165" i="16"/>
  <c r="O169" i="16"/>
  <c r="P169" i="16"/>
  <c r="Q169" i="16"/>
  <c r="O170" i="16"/>
  <c r="P170" i="16"/>
  <c r="Q170" i="16"/>
  <c r="O171" i="16"/>
  <c r="P171" i="16"/>
  <c r="Q171" i="16"/>
  <c r="O172" i="16"/>
  <c r="P172" i="16"/>
  <c r="Q172" i="16"/>
  <c r="O173" i="16"/>
  <c r="P173" i="16"/>
  <c r="Q173" i="16"/>
  <c r="O174" i="16"/>
  <c r="P174" i="16"/>
  <c r="Q174" i="16"/>
  <c r="O177" i="16"/>
  <c r="P177" i="16"/>
  <c r="Q177" i="16"/>
  <c r="O178" i="16"/>
  <c r="P178" i="16"/>
  <c r="Q178" i="16"/>
  <c r="O182" i="16"/>
  <c r="P182" i="16"/>
  <c r="Q182" i="16"/>
  <c r="O183" i="16"/>
  <c r="P183" i="16"/>
  <c r="Q183" i="16"/>
  <c r="O184" i="16"/>
  <c r="P184" i="16"/>
  <c r="Q184" i="16"/>
  <c r="O185" i="16"/>
  <c r="P185" i="16"/>
  <c r="Q185" i="16"/>
  <c r="O186" i="16"/>
  <c r="P186" i="16"/>
  <c r="Q186" i="16"/>
  <c r="O187" i="16"/>
  <c r="P187" i="16"/>
  <c r="Q187" i="16"/>
  <c r="O188" i="16"/>
  <c r="P188" i="16"/>
  <c r="Q188" i="16"/>
  <c r="O189" i="16"/>
  <c r="P189" i="16"/>
  <c r="Q189" i="16"/>
  <c r="O190" i="16"/>
  <c r="P190" i="16"/>
  <c r="Q190" i="16"/>
  <c r="O193" i="16"/>
  <c r="P193" i="16"/>
  <c r="Q193" i="16"/>
  <c r="O194" i="16"/>
  <c r="P194" i="16"/>
  <c r="Q194" i="16"/>
  <c r="O198" i="16"/>
  <c r="P198" i="16"/>
  <c r="Q198" i="16"/>
  <c r="O199" i="16"/>
  <c r="P199" i="16"/>
  <c r="Q199" i="16"/>
  <c r="O200" i="16"/>
  <c r="P200" i="16"/>
  <c r="Q200" i="16"/>
  <c r="O201" i="16"/>
  <c r="P201" i="16"/>
  <c r="Q201" i="16"/>
  <c r="O202" i="16"/>
  <c r="P202" i="16"/>
  <c r="Q202" i="16"/>
  <c r="O205" i="16"/>
  <c r="P205" i="16"/>
  <c r="Q205" i="16"/>
  <c r="O206" i="16"/>
  <c r="P206" i="16"/>
  <c r="Q206" i="16"/>
  <c r="O210" i="16"/>
  <c r="P210" i="16"/>
  <c r="Q210" i="16"/>
  <c r="O211" i="16"/>
  <c r="P211" i="16"/>
  <c r="Q211" i="16"/>
  <c r="O212" i="16"/>
  <c r="P212" i="16"/>
  <c r="Q212" i="16"/>
  <c r="O215" i="16"/>
  <c r="P215" i="16"/>
  <c r="Q215" i="16"/>
  <c r="O216" i="16"/>
  <c r="P216" i="16"/>
  <c r="Q216" i="16"/>
  <c r="O223" i="16"/>
  <c r="P223" i="16"/>
  <c r="Q223" i="16"/>
  <c r="O224" i="16"/>
  <c r="P224" i="16"/>
  <c r="Q224" i="16"/>
  <c r="O225" i="16"/>
  <c r="P225" i="16"/>
  <c r="Q225" i="16"/>
  <c r="O232" i="16"/>
  <c r="P232" i="16"/>
  <c r="Q232" i="16"/>
  <c r="O233" i="16"/>
  <c r="P233" i="16"/>
  <c r="Q233" i="16"/>
  <c r="O237" i="16"/>
  <c r="P237" i="16"/>
  <c r="Q237" i="16"/>
  <c r="O238" i="16"/>
  <c r="P238" i="16"/>
  <c r="Q238" i="16"/>
  <c r="O239" i="16"/>
  <c r="P239" i="16"/>
  <c r="Q239" i="16"/>
  <c r="O240" i="16"/>
  <c r="P240" i="16"/>
  <c r="Q240" i="16"/>
  <c r="O243" i="16"/>
  <c r="P243" i="16"/>
  <c r="Q243" i="16"/>
  <c r="O244" i="16"/>
  <c r="P244" i="16"/>
  <c r="Q244" i="16"/>
  <c r="O245" i="16"/>
  <c r="P245" i="16"/>
  <c r="Q245" i="16"/>
  <c r="O249" i="16"/>
  <c r="P249" i="16"/>
  <c r="Q249" i="16"/>
  <c r="O250" i="16"/>
  <c r="P250" i="16"/>
  <c r="Q250" i="16"/>
  <c r="O251" i="16"/>
  <c r="P251" i="16"/>
  <c r="Q251" i="16"/>
  <c r="O252" i="16"/>
  <c r="P252" i="16"/>
  <c r="Q252" i="16"/>
  <c r="O253" i="16"/>
  <c r="P253" i="16"/>
  <c r="Q253" i="16"/>
  <c r="O254" i="16"/>
  <c r="P254" i="16"/>
  <c r="Q254" i="16"/>
  <c r="O255" i="16"/>
  <c r="P255" i="16"/>
  <c r="Q255" i="16"/>
  <c r="O258" i="16"/>
  <c r="P258" i="16"/>
  <c r="Q258" i="16"/>
  <c r="O259" i="16"/>
  <c r="P259" i="16"/>
  <c r="Q259" i="16"/>
  <c r="O260" i="16"/>
  <c r="P260" i="16"/>
  <c r="Q260" i="16"/>
  <c r="O264" i="16"/>
  <c r="P264" i="16"/>
  <c r="Q264" i="16"/>
  <c r="O265" i="16"/>
  <c r="P265" i="16"/>
  <c r="Q265" i="16"/>
  <c r="O266" i="16"/>
  <c r="P266" i="16"/>
  <c r="Q266" i="16"/>
  <c r="O267" i="16"/>
  <c r="P267" i="16"/>
  <c r="Q267" i="16"/>
  <c r="O268" i="16"/>
  <c r="P268" i="16"/>
  <c r="Q268" i="16"/>
  <c r="O269" i="16"/>
  <c r="P269" i="16"/>
  <c r="Q269" i="16"/>
  <c r="O270" i="16"/>
  <c r="P270" i="16"/>
  <c r="Q270" i="16"/>
  <c r="O271" i="16"/>
  <c r="P271" i="16"/>
  <c r="Q271" i="16"/>
  <c r="O272" i="16"/>
  <c r="P272" i="16"/>
  <c r="Q272" i="16"/>
  <c r="O273" i="16"/>
  <c r="P273" i="16"/>
  <c r="Q273" i="16"/>
  <c r="O274" i="16"/>
  <c r="P274" i="16"/>
  <c r="Q274" i="16"/>
  <c r="O275" i="16"/>
  <c r="P275" i="16"/>
  <c r="Q275" i="16"/>
  <c r="O276" i="16"/>
  <c r="P276" i="16"/>
  <c r="Q276" i="16"/>
  <c r="O277" i="16"/>
  <c r="P277" i="16"/>
  <c r="Q277" i="16"/>
  <c r="O278" i="16"/>
  <c r="P278" i="16"/>
  <c r="Q278" i="16"/>
  <c r="O279" i="16"/>
  <c r="P279" i="16"/>
  <c r="Q279" i="16"/>
  <c r="O280" i="16"/>
  <c r="P280" i="16"/>
  <c r="Q280" i="16"/>
  <c r="O281" i="16"/>
  <c r="P281" i="16"/>
  <c r="Q281" i="16"/>
  <c r="O284" i="16"/>
  <c r="P284" i="16"/>
  <c r="Q284" i="16"/>
  <c r="O285" i="16"/>
  <c r="P285" i="16"/>
  <c r="Q285" i="16"/>
  <c r="O286" i="16"/>
  <c r="P286" i="16"/>
  <c r="Q286" i="16"/>
  <c r="O290" i="16"/>
  <c r="P290" i="16"/>
  <c r="Q290" i="16"/>
  <c r="O291" i="16"/>
  <c r="P291" i="16"/>
  <c r="Q291" i="16"/>
  <c r="O292" i="16"/>
  <c r="P292" i="16"/>
  <c r="Q292" i="16"/>
  <c r="O293" i="16"/>
  <c r="P293" i="16"/>
  <c r="Q293" i="16"/>
  <c r="O294" i="16"/>
  <c r="P294" i="16"/>
  <c r="Q294" i="16"/>
  <c r="O295" i="16"/>
  <c r="P295" i="16"/>
  <c r="Q295" i="16"/>
  <c r="O296" i="16"/>
  <c r="P296" i="16"/>
  <c r="Q296" i="16"/>
  <c r="O297" i="16"/>
  <c r="P297" i="16"/>
  <c r="Q297" i="16"/>
  <c r="O298" i="16"/>
  <c r="P298" i="16"/>
  <c r="Q298" i="16"/>
  <c r="O301" i="16"/>
  <c r="P301" i="16"/>
  <c r="Q301" i="16"/>
  <c r="O302" i="16"/>
  <c r="P302" i="16"/>
  <c r="Q302" i="16"/>
  <c r="O303" i="16"/>
  <c r="P303" i="16"/>
  <c r="Q303" i="16"/>
  <c r="O307" i="16"/>
  <c r="P307" i="16"/>
  <c r="Q307" i="16"/>
  <c r="O308" i="16"/>
  <c r="P308" i="16"/>
  <c r="Q308" i="16"/>
  <c r="O309" i="16"/>
  <c r="P309" i="16"/>
  <c r="Q309" i="16"/>
  <c r="O310" i="16"/>
  <c r="P310" i="16"/>
  <c r="Q310" i="16"/>
  <c r="O313" i="16"/>
  <c r="P313" i="16"/>
  <c r="Q313" i="16"/>
  <c r="O314" i="16"/>
  <c r="P314" i="16"/>
  <c r="Q314" i="16"/>
  <c r="O315" i="16"/>
  <c r="P315" i="16"/>
  <c r="Q315" i="16"/>
  <c r="O319" i="16"/>
  <c r="P319" i="16"/>
  <c r="Q319" i="16"/>
  <c r="O320" i="16"/>
  <c r="P320" i="16"/>
  <c r="Q320" i="16"/>
  <c r="O321" i="16"/>
  <c r="P321" i="16"/>
  <c r="Q321" i="16"/>
  <c r="O322" i="16"/>
  <c r="P322" i="16"/>
  <c r="Q322" i="16"/>
  <c r="O323" i="16"/>
  <c r="P323" i="16"/>
  <c r="Q323" i="16"/>
  <c r="O324" i="16"/>
  <c r="P324" i="16"/>
  <c r="Q324" i="16"/>
  <c r="O327" i="16"/>
  <c r="P327" i="16"/>
  <c r="Q327" i="16"/>
  <c r="O328" i="16"/>
  <c r="P328" i="16"/>
  <c r="Q328" i="16"/>
  <c r="O330" i="16"/>
  <c r="P330" i="16"/>
  <c r="Q330" i="16"/>
  <c r="O334" i="16"/>
  <c r="P334" i="16"/>
  <c r="Q334" i="16"/>
  <c r="O335" i="16"/>
  <c r="P335" i="16"/>
  <c r="Q335" i="16"/>
  <c r="O336" i="16"/>
  <c r="P336" i="16"/>
  <c r="Q336" i="16"/>
  <c r="O337" i="16"/>
  <c r="P337" i="16"/>
  <c r="Q337" i="16"/>
  <c r="O340" i="16"/>
  <c r="P340" i="16"/>
  <c r="Q340" i="16"/>
  <c r="O341" i="16"/>
  <c r="P341" i="16"/>
  <c r="Q341" i="16"/>
  <c r="O345" i="16"/>
  <c r="P345" i="16"/>
  <c r="Q345" i="16"/>
  <c r="O346" i="16"/>
  <c r="P346" i="16"/>
  <c r="Q346" i="16"/>
  <c r="O347" i="16"/>
  <c r="P347" i="16"/>
  <c r="Q347" i="16"/>
  <c r="O350" i="16"/>
  <c r="P350" i="16"/>
  <c r="Q350" i="16"/>
  <c r="O351" i="16"/>
  <c r="P351" i="16"/>
  <c r="Q351" i="16"/>
  <c r="O355" i="16"/>
  <c r="P355" i="16"/>
  <c r="Q355" i="16"/>
  <c r="O356" i="16"/>
  <c r="P356" i="16"/>
  <c r="Q356" i="16"/>
  <c r="O357" i="16"/>
  <c r="P357" i="16"/>
  <c r="Q357" i="16"/>
  <c r="O361" i="16"/>
  <c r="P361" i="16"/>
  <c r="Q361" i="16"/>
  <c r="O362" i="16"/>
  <c r="P362" i="16"/>
  <c r="Q362" i="16"/>
  <c r="O363" i="16"/>
  <c r="P363" i="16"/>
  <c r="Q363" i="16"/>
  <c r="O364" i="16"/>
  <c r="P364" i="16"/>
  <c r="Q364" i="16"/>
  <c r="O365" i="16"/>
  <c r="P365" i="16"/>
  <c r="Q365" i="16"/>
  <c r="O366" i="16"/>
  <c r="P366" i="16"/>
  <c r="Q366" i="16"/>
  <c r="O367" i="16"/>
  <c r="P367" i="16"/>
  <c r="Q367" i="16"/>
  <c r="O368" i="16"/>
  <c r="P368" i="16"/>
  <c r="Q368" i="16"/>
  <c r="O369" i="16"/>
  <c r="P369" i="16"/>
  <c r="Q369" i="16"/>
  <c r="O373" i="16"/>
  <c r="P373" i="16"/>
  <c r="Q373" i="16"/>
  <c r="O374" i="16"/>
  <c r="P374" i="16"/>
  <c r="Q374" i="16"/>
  <c r="O375" i="16"/>
  <c r="P375" i="16"/>
  <c r="Q375" i="16"/>
  <c r="O376" i="16"/>
  <c r="P376" i="16"/>
  <c r="Q376" i="16"/>
  <c r="O380" i="16"/>
  <c r="P380" i="16"/>
  <c r="Q380" i="16"/>
  <c r="O381" i="16"/>
  <c r="P381" i="16"/>
  <c r="Q381" i="16"/>
  <c r="O382" i="16"/>
  <c r="P382" i="16"/>
  <c r="Q382" i="16"/>
  <c r="O387" i="16"/>
  <c r="P387" i="16"/>
  <c r="Q387" i="16"/>
  <c r="O389" i="16"/>
  <c r="P389" i="16"/>
  <c r="Q389" i="16"/>
  <c r="O390" i="16"/>
  <c r="P390" i="16"/>
  <c r="Q390" i="16"/>
  <c r="O391" i="16"/>
  <c r="P391" i="16"/>
  <c r="Q391" i="16"/>
  <c r="O395" i="16"/>
  <c r="P395" i="16"/>
  <c r="Q395" i="16"/>
  <c r="O396" i="16"/>
  <c r="P396" i="16"/>
  <c r="Q396" i="16"/>
  <c r="O397" i="16"/>
  <c r="P397" i="16"/>
  <c r="Q397" i="16"/>
  <c r="O398" i="16"/>
  <c r="P398" i="16"/>
  <c r="Q398" i="16"/>
  <c r="O400" i="16"/>
  <c r="P400" i="16"/>
  <c r="Q400" i="16"/>
  <c r="O401" i="16"/>
  <c r="P401" i="16"/>
  <c r="Q401" i="16"/>
  <c r="O402" i="16"/>
  <c r="P402" i="16"/>
  <c r="Q402" i="16"/>
  <c r="O406" i="16"/>
  <c r="P406" i="16"/>
  <c r="Q406" i="16"/>
  <c r="O407" i="16"/>
  <c r="P407" i="16"/>
  <c r="Q407" i="16"/>
  <c r="O408" i="16"/>
  <c r="P408" i="16"/>
  <c r="Q408" i="16"/>
  <c r="O409" i="16"/>
  <c r="P409" i="16"/>
  <c r="Q409" i="16"/>
  <c r="O410" i="16"/>
  <c r="P410" i="16"/>
  <c r="Q410" i="16"/>
  <c r="O411" i="16"/>
  <c r="P411" i="16"/>
  <c r="Q411" i="16"/>
  <c r="O412" i="16"/>
  <c r="P412" i="16"/>
  <c r="Q412" i="16"/>
  <c r="O414" i="16"/>
  <c r="P414" i="16"/>
  <c r="Q414" i="16"/>
  <c r="O415" i="16"/>
  <c r="P415" i="16"/>
  <c r="Q415" i="16"/>
  <c r="O416" i="16"/>
  <c r="P416" i="16"/>
  <c r="Q416" i="16"/>
  <c r="O417" i="16"/>
  <c r="P417" i="16"/>
  <c r="Q417" i="16"/>
  <c r="O421" i="16"/>
  <c r="P421" i="16"/>
  <c r="Q421" i="16"/>
  <c r="O422" i="16"/>
  <c r="P422" i="16"/>
  <c r="Q422" i="16"/>
  <c r="O423" i="16"/>
  <c r="P423" i="16"/>
  <c r="Q423" i="16"/>
  <c r="O429" i="16"/>
  <c r="P429" i="16"/>
  <c r="Q429" i="16"/>
  <c r="O430" i="16"/>
  <c r="P430" i="16"/>
  <c r="Q430" i="16"/>
  <c r="O431" i="16"/>
  <c r="P431" i="16"/>
  <c r="Q431" i="16"/>
  <c r="O432" i="16"/>
  <c r="P432" i="16"/>
  <c r="Q432" i="16"/>
  <c r="O433" i="16"/>
  <c r="P433" i="16"/>
  <c r="Q433" i="16"/>
  <c r="O434" i="16"/>
  <c r="P434" i="16"/>
  <c r="Q434" i="16"/>
  <c r="O435" i="16"/>
  <c r="P435" i="16"/>
  <c r="Q435" i="16"/>
  <c r="O439" i="16"/>
  <c r="P439" i="16"/>
  <c r="Q439" i="16"/>
  <c r="O440" i="16"/>
  <c r="P440" i="16"/>
  <c r="Q440" i="16"/>
  <c r="O441" i="16"/>
  <c r="P441" i="16"/>
  <c r="Q441" i="16"/>
  <c r="O442" i="16"/>
  <c r="P442" i="16"/>
  <c r="Q442" i="16"/>
  <c r="O443" i="16"/>
  <c r="P443" i="16"/>
  <c r="Q443" i="16"/>
  <c r="O444" i="16"/>
  <c r="P444" i="16"/>
  <c r="Q444" i="16"/>
  <c r="O445" i="16"/>
  <c r="P445" i="16"/>
  <c r="Q445" i="16"/>
  <c r="O446" i="16"/>
  <c r="P446" i="16"/>
  <c r="Q446" i="16"/>
  <c r="O450" i="16"/>
  <c r="P450" i="16"/>
  <c r="Q450" i="16"/>
  <c r="O451" i="16"/>
  <c r="P451" i="16"/>
  <c r="Q451" i="16"/>
  <c r="O452" i="16"/>
  <c r="P452" i="16"/>
  <c r="Q452" i="16"/>
  <c r="O453" i="16"/>
  <c r="P453" i="16"/>
  <c r="Q453" i="16"/>
  <c r="O454" i="16"/>
  <c r="P454" i="16"/>
  <c r="Q454" i="16"/>
  <c r="O455" i="16"/>
  <c r="P455" i="16"/>
  <c r="Q455" i="16"/>
  <c r="O456" i="16"/>
  <c r="P456" i="16"/>
  <c r="Q456" i="16"/>
  <c r="O457" i="16"/>
  <c r="P457" i="16"/>
  <c r="Q457" i="16"/>
  <c r="O458" i="16"/>
  <c r="P458" i="16"/>
  <c r="Q458" i="16"/>
  <c r="O459" i="16"/>
  <c r="P459" i="16"/>
  <c r="Q459" i="16"/>
  <c r="O460" i="16"/>
  <c r="P460" i="16"/>
  <c r="Q460" i="16"/>
  <c r="O461" i="16"/>
  <c r="P461" i="16"/>
  <c r="Q461" i="16"/>
  <c r="O462" i="16"/>
  <c r="P462" i="16"/>
  <c r="Q462" i="16"/>
  <c r="O463" i="16"/>
  <c r="P463" i="16"/>
  <c r="Q463" i="16"/>
  <c r="O464" i="16"/>
  <c r="P464" i="16"/>
  <c r="Q464" i="16"/>
  <c r="O468" i="16"/>
  <c r="P468" i="16"/>
  <c r="Q468" i="16"/>
  <c r="O469" i="16"/>
  <c r="P469" i="16"/>
  <c r="Q469" i="16"/>
  <c r="O470" i="16"/>
  <c r="P470" i="16"/>
  <c r="Q470" i="16"/>
  <c r="O471" i="16"/>
  <c r="P471" i="16"/>
  <c r="Q471" i="16"/>
  <c r="O472" i="16"/>
  <c r="P472" i="16"/>
  <c r="Q472" i="16"/>
  <c r="O473" i="16"/>
  <c r="P473" i="16"/>
  <c r="Q473" i="16"/>
  <c r="O477" i="16"/>
  <c r="P477" i="16"/>
  <c r="Q477" i="16"/>
  <c r="O478" i="16"/>
  <c r="P478" i="16"/>
  <c r="Q478" i="16"/>
  <c r="O479" i="16"/>
  <c r="P479" i="16"/>
  <c r="Q479" i="16"/>
  <c r="O480" i="16"/>
  <c r="P480" i="16"/>
  <c r="Q480" i="16"/>
  <c r="O481" i="16"/>
  <c r="P481" i="16"/>
  <c r="Q481" i="16"/>
  <c r="O482" i="16"/>
  <c r="P482" i="16"/>
  <c r="Q482" i="16"/>
  <c r="O486" i="16"/>
  <c r="P486" i="16"/>
  <c r="Q486" i="16"/>
  <c r="O487" i="16"/>
  <c r="P487" i="16"/>
  <c r="Q487" i="16"/>
  <c r="O488" i="16"/>
  <c r="P488" i="16"/>
  <c r="Q488" i="16"/>
  <c r="O489" i="16"/>
  <c r="P489" i="16"/>
  <c r="Q489" i="16"/>
  <c r="O490" i="16"/>
  <c r="P490" i="16"/>
  <c r="Q490" i="16"/>
  <c r="O494" i="16"/>
  <c r="P494" i="16"/>
  <c r="Q494" i="16"/>
  <c r="O495" i="16"/>
  <c r="P495" i="16"/>
  <c r="Q495" i="16"/>
  <c r="O496" i="16"/>
  <c r="P496" i="16"/>
  <c r="Q496" i="16"/>
  <c r="O497" i="16"/>
  <c r="P497" i="16"/>
  <c r="Q497" i="16"/>
  <c r="O498" i="16"/>
  <c r="P498" i="16"/>
  <c r="Q498" i="16"/>
  <c r="O499" i="16"/>
  <c r="P499" i="16"/>
  <c r="Q499" i="16"/>
  <c r="O500" i="16"/>
  <c r="P500" i="16"/>
  <c r="Q500" i="16"/>
  <c r="O502" i="16"/>
  <c r="P502" i="16"/>
  <c r="Q502" i="16"/>
  <c r="O503" i="16"/>
  <c r="P503" i="16"/>
  <c r="Q503" i="16"/>
  <c r="O507" i="16"/>
  <c r="P507" i="16"/>
  <c r="Q507" i="16"/>
  <c r="O508" i="16"/>
  <c r="P508" i="16"/>
  <c r="Q508" i="16"/>
  <c r="O509" i="16"/>
  <c r="P509" i="16"/>
  <c r="Q509" i="16"/>
  <c r="O510" i="16"/>
  <c r="P510" i="16"/>
  <c r="Q510" i="16"/>
  <c r="O511" i="16"/>
  <c r="P511" i="16"/>
  <c r="Q511" i="16"/>
  <c r="O515" i="16"/>
  <c r="P515" i="16"/>
  <c r="Q515" i="16"/>
  <c r="O516" i="16"/>
  <c r="P516" i="16"/>
  <c r="Q516" i="16"/>
  <c r="O517" i="16"/>
  <c r="P517" i="16"/>
  <c r="Q517" i="16"/>
  <c r="O518" i="16"/>
  <c r="P518" i="16"/>
  <c r="Q518" i="16"/>
  <c r="O519" i="16"/>
  <c r="P519" i="16"/>
  <c r="Q519" i="16"/>
  <c r="O520" i="16"/>
  <c r="P520" i="16"/>
  <c r="Q520" i="16"/>
  <c r="O521" i="16"/>
  <c r="P521" i="16"/>
  <c r="Q521" i="16"/>
  <c r="O525" i="16"/>
  <c r="P525" i="16"/>
  <c r="Q525" i="16"/>
  <c r="O526" i="16"/>
  <c r="P526" i="16"/>
  <c r="Q526" i="16"/>
  <c r="O527" i="16"/>
  <c r="P527" i="16"/>
  <c r="Q527" i="16"/>
  <c r="O528" i="16"/>
  <c r="P528" i="16"/>
  <c r="Q528" i="16"/>
  <c r="O529" i="16"/>
  <c r="P529" i="16"/>
  <c r="Q529" i="16"/>
  <c r="O530" i="16"/>
  <c r="P530" i="16"/>
  <c r="Q530" i="16"/>
  <c r="O534" i="16"/>
  <c r="P534" i="16"/>
  <c r="Q534" i="16"/>
  <c r="O535" i="16"/>
  <c r="P535" i="16"/>
  <c r="Q535" i="16"/>
  <c r="O536" i="16"/>
  <c r="P536" i="16"/>
  <c r="Q536" i="16"/>
  <c r="O537" i="16"/>
  <c r="P537" i="16"/>
  <c r="Q537" i="16"/>
  <c r="O538" i="16"/>
  <c r="P538" i="16"/>
  <c r="Q538" i="16"/>
  <c r="O539" i="16"/>
  <c r="P539" i="16"/>
  <c r="Q539" i="16"/>
  <c r="O540" i="16"/>
  <c r="P540" i="16"/>
  <c r="Q540" i="16"/>
  <c r="O541" i="16"/>
  <c r="P541" i="16"/>
  <c r="Q541" i="16"/>
  <c r="O545" i="16"/>
  <c r="P545" i="16"/>
  <c r="Q545" i="16"/>
  <c r="O546" i="16"/>
  <c r="P546" i="16"/>
  <c r="Q546" i="16"/>
  <c r="O547" i="16"/>
  <c r="P547" i="16"/>
  <c r="Q547" i="16"/>
  <c r="O548" i="16"/>
  <c r="P548" i="16"/>
  <c r="Q548" i="16"/>
  <c r="O549" i="16"/>
  <c r="P549" i="16"/>
  <c r="Q549" i="16"/>
  <c r="O550" i="16"/>
  <c r="P550" i="16"/>
  <c r="Q550" i="16"/>
  <c r="O551" i="16"/>
  <c r="P551" i="16"/>
  <c r="Q551" i="16"/>
  <c r="O552" i="16"/>
  <c r="P552" i="16"/>
  <c r="Q552" i="16"/>
  <c r="O553" i="16"/>
  <c r="P553" i="16"/>
  <c r="Q553" i="16"/>
  <c r="O554" i="16"/>
  <c r="P554" i="16"/>
  <c r="Q554" i="16"/>
  <c r="O555" i="16"/>
  <c r="P555" i="16"/>
  <c r="Q555" i="16"/>
  <c r="O556" i="16"/>
  <c r="P556" i="16"/>
  <c r="Q556" i="16"/>
  <c r="O557" i="16"/>
  <c r="P557" i="16"/>
  <c r="Q557" i="16"/>
  <c r="O558" i="16"/>
  <c r="P558" i="16"/>
  <c r="Q558" i="16"/>
  <c r="O559" i="16"/>
  <c r="P559" i="16"/>
  <c r="Q559" i="16"/>
  <c r="O563" i="16"/>
  <c r="P563" i="16"/>
  <c r="Q563" i="16"/>
  <c r="O564" i="16"/>
  <c r="P564" i="16"/>
  <c r="Q564" i="16"/>
  <c r="O565" i="16"/>
  <c r="P565" i="16"/>
  <c r="Q565" i="16"/>
  <c r="O566" i="16"/>
  <c r="P566" i="16"/>
  <c r="Q566" i="16"/>
  <c r="O567" i="16"/>
  <c r="P567" i="16"/>
  <c r="Q567" i="16"/>
  <c r="O568" i="16"/>
  <c r="P568" i="16"/>
  <c r="Q568" i="16"/>
  <c r="O569" i="16"/>
  <c r="P569" i="16"/>
  <c r="Q569" i="16"/>
  <c r="O570" i="16"/>
  <c r="P570" i="16"/>
  <c r="Q570" i="16"/>
  <c r="O571" i="16"/>
  <c r="P571" i="16"/>
  <c r="Q571" i="16"/>
  <c r="O575" i="16"/>
  <c r="P575" i="16"/>
  <c r="Q575" i="16"/>
  <c r="O576" i="16"/>
  <c r="P576" i="16"/>
  <c r="Q576" i="16"/>
  <c r="O577" i="16"/>
  <c r="P577" i="16"/>
  <c r="Q577" i="16"/>
  <c r="O578" i="16"/>
  <c r="P578" i="16"/>
  <c r="Q578" i="16"/>
  <c r="O579" i="16"/>
  <c r="P579" i="16"/>
  <c r="Q579" i="16"/>
  <c r="O580" i="16"/>
  <c r="P580" i="16"/>
  <c r="Q580" i="16"/>
  <c r="O582" i="16"/>
  <c r="P582" i="16"/>
  <c r="Q582" i="16"/>
  <c r="O583" i="16"/>
  <c r="P583" i="16"/>
  <c r="Q583" i="16"/>
  <c r="O584" i="16"/>
  <c r="P584" i="16"/>
  <c r="Q584" i="16"/>
  <c r="O588" i="16"/>
  <c r="P588" i="16"/>
  <c r="Q588" i="16"/>
  <c r="O589" i="16"/>
  <c r="P589" i="16"/>
  <c r="Q589" i="16"/>
  <c r="O590" i="16"/>
  <c r="P590" i="16"/>
  <c r="Q590" i="16"/>
  <c r="O591" i="16"/>
  <c r="P591" i="16"/>
  <c r="Q591" i="16"/>
  <c r="O592" i="16"/>
  <c r="P592" i="16"/>
  <c r="Q592" i="16"/>
  <c r="O593" i="16"/>
  <c r="P593" i="16"/>
  <c r="Q593" i="16"/>
  <c r="O594" i="16"/>
  <c r="P594" i="16"/>
  <c r="Q594" i="16"/>
  <c r="O598" i="16"/>
  <c r="P598" i="16"/>
  <c r="Q598" i="16"/>
  <c r="O599" i="16"/>
  <c r="P599" i="16"/>
  <c r="Q599" i="16"/>
  <c r="O600" i="16"/>
  <c r="P600" i="16"/>
  <c r="Q600" i="16"/>
  <c r="O601" i="16"/>
  <c r="P601" i="16"/>
  <c r="Q601" i="16"/>
  <c r="O602" i="16"/>
  <c r="P602" i="16"/>
  <c r="Q602" i="16"/>
  <c r="O603" i="16"/>
  <c r="P603" i="16"/>
  <c r="Q603" i="16"/>
  <c r="O604" i="16"/>
  <c r="P604" i="16"/>
  <c r="Q604" i="16"/>
  <c r="O605" i="16"/>
  <c r="P605" i="16"/>
  <c r="Q605" i="16"/>
  <c r="O609" i="16"/>
  <c r="P609" i="16"/>
  <c r="Q609" i="16"/>
  <c r="O610" i="16"/>
  <c r="P610" i="16"/>
  <c r="Q610" i="16"/>
  <c r="O611" i="16"/>
  <c r="P611" i="16"/>
  <c r="Q611" i="16"/>
  <c r="O612" i="16"/>
  <c r="P612" i="16"/>
  <c r="Q612" i="16"/>
  <c r="O613" i="16"/>
  <c r="P613" i="16"/>
  <c r="Q613" i="16"/>
  <c r="O614" i="16"/>
  <c r="P614" i="16"/>
  <c r="Q614" i="16"/>
  <c r="O618" i="16"/>
  <c r="P618" i="16"/>
  <c r="Q618" i="16"/>
  <c r="O619" i="16"/>
  <c r="P619" i="16"/>
  <c r="Q619" i="16"/>
  <c r="O620" i="16"/>
  <c r="P620" i="16"/>
  <c r="Q620" i="16"/>
  <c r="O621" i="16"/>
  <c r="P621" i="16"/>
  <c r="Q621" i="16"/>
  <c r="O622" i="16"/>
  <c r="P622" i="16"/>
  <c r="Q622" i="16"/>
  <c r="O623" i="16"/>
  <c r="P623" i="16"/>
  <c r="Q623" i="16"/>
  <c r="O624" i="16"/>
  <c r="P624" i="16"/>
  <c r="Q624" i="16"/>
  <c r="O625" i="16"/>
  <c r="P625" i="16"/>
  <c r="Q625" i="16"/>
  <c r="O626" i="16"/>
  <c r="P626" i="16"/>
  <c r="Q626" i="16"/>
  <c r="O630" i="16"/>
  <c r="P630" i="16"/>
  <c r="Q630" i="16"/>
  <c r="O631" i="16"/>
  <c r="P631" i="16"/>
  <c r="Q631" i="16"/>
  <c r="O632" i="16"/>
  <c r="P632" i="16"/>
  <c r="Q632" i="16"/>
  <c r="O633" i="16"/>
  <c r="P633" i="16"/>
  <c r="Q633" i="16"/>
  <c r="O634" i="16"/>
  <c r="P634" i="16"/>
  <c r="Q634" i="16"/>
  <c r="O638" i="16"/>
  <c r="P638" i="16"/>
  <c r="Q638" i="16"/>
  <c r="O639" i="16"/>
  <c r="P639" i="16"/>
  <c r="Q639" i="16"/>
  <c r="O640" i="16"/>
  <c r="P640" i="16"/>
  <c r="Q640" i="16"/>
  <c r="O641" i="16"/>
  <c r="P641" i="16"/>
  <c r="Q641" i="16"/>
  <c r="O642" i="16"/>
  <c r="P642" i="16"/>
  <c r="Q642" i="16"/>
  <c r="O643" i="16"/>
  <c r="P643" i="16"/>
  <c r="Q643" i="16"/>
  <c r="O644" i="16"/>
  <c r="P644" i="16"/>
  <c r="Q644" i="16"/>
  <c r="O645" i="16"/>
  <c r="P645" i="16"/>
  <c r="Q645" i="16"/>
  <c r="O646" i="16"/>
  <c r="P646" i="16"/>
  <c r="Q646" i="16"/>
  <c r="O647" i="16"/>
  <c r="P647" i="16"/>
  <c r="Q647" i="16"/>
  <c r="O648" i="16"/>
  <c r="P648" i="16"/>
  <c r="Q648" i="16"/>
  <c r="O649" i="16"/>
  <c r="P649" i="16"/>
  <c r="Q649" i="16"/>
  <c r="O650" i="16"/>
  <c r="P650" i="16"/>
  <c r="Q650" i="16"/>
  <c r="O651" i="16"/>
  <c r="P651" i="16"/>
  <c r="Q651" i="16"/>
  <c r="O652" i="16"/>
  <c r="P652" i="16"/>
  <c r="Q652" i="16"/>
  <c r="O657" i="16"/>
  <c r="P657" i="16"/>
  <c r="Q657" i="16"/>
  <c r="O658" i="16"/>
  <c r="P658" i="16"/>
  <c r="Q658" i="16"/>
  <c r="O659" i="16"/>
  <c r="P659" i="16"/>
  <c r="Q659" i="16"/>
  <c r="O660" i="16"/>
  <c r="P660" i="16"/>
  <c r="Q660" i="16"/>
  <c r="O662" i="16"/>
  <c r="P662" i="16"/>
  <c r="Q662" i="16"/>
  <c r="O663" i="16"/>
  <c r="P663" i="16"/>
  <c r="Q663" i="16"/>
  <c r="O667" i="16"/>
  <c r="P667" i="16"/>
  <c r="Q667" i="16"/>
  <c r="O668" i="16"/>
  <c r="P668" i="16"/>
  <c r="Q668" i="16"/>
  <c r="O669" i="16"/>
  <c r="P669" i="16"/>
  <c r="Q669" i="16"/>
  <c r="O670" i="16"/>
  <c r="P670" i="16"/>
  <c r="Q670" i="16"/>
  <c r="O671" i="16"/>
  <c r="P671" i="16"/>
  <c r="Q671" i="16"/>
  <c r="O672" i="16"/>
  <c r="P672" i="16"/>
  <c r="Q672" i="16"/>
  <c r="O673" i="16"/>
  <c r="P673" i="16"/>
  <c r="Q673" i="16"/>
  <c r="O674" i="16"/>
  <c r="P674" i="16"/>
  <c r="Q674" i="16"/>
  <c r="O675" i="16"/>
  <c r="P675" i="16"/>
  <c r="Q675" i="16"/>
  <c r="O676" i="16"/>
  <c r="P676" i="16"/>
  <c r="Q676" i="16"/>
  <c r="O677" i="16"/>
  <c r="P677" i="16"/>
  <c r="Q677" i="16"/>
  <c r="O678" i="16"/>
  <c r="P678" i="16"/>
  <c r="Q678" i="16"/>
  <c r="O680" i="16"/>
  <c r="P680" i="16"/>
  <c r="Q680" i="16"/>
  <c r="O681" i="16"/>
  <c r="P681" i="16"/>
  <c r="Q681" i="16"/>
  <c r="O685" i="16"/>
  <c r="P685" i="16"/>
  <c r="Q685" i="16"/>
  <c r="O686" i="16"/>
  <c r="P686" i="16"/>
  <c r="Q686" i="16"/>
  <c r="O687" i="16"/>
  <c r="P687" i="16"/>
  <c r="Q687" i="16"/>
  <c r="O688" i="16"/>
  <c r="P688" i="16"/>
  <c r="Q688" i="16"/>
  <c r="O689" i="16"/>
  <c r="P689" i="16"/>
  <c r="Q689" i="16"/>
  <c r="O690" i="16"/>
  <c r="P690" i="16"/>
  <c r="Q690" i="16"/>
  <c r="O691" i="16"/>
  <c r="P691" i="16"/>
  <c r="Q691" i="16"/>
  <c r="O692" i="16"/>
  <c r="P692" i="16"/>
  <c r="Q692" i="16"/>
  <c r="O693" i="16"/>
  <c r="P693" i="16"/>
  <c r="Q693" i="16"/>
  <c r="O694" i="16"/>
  <c r="P694" i="16"/>
  <c r="Q694" i="16"/>
  <c r="O695" i="16"/>
  <c r="P695" i="16"/>
  <c r="Q695" i="16"/>
  <c r="O696" i="16"/>
  <c r="P696" i="16"/>
  <c r="Q696" i="16"/>
  <c r="O697" i="16"/>
  <c r="P697" i="16"/>
  <c r="Q697" i="16"/>
  <c r="O698" i="16"/>
  <c r="P698" i="16"/>
  <c r="Q698" i="16"/>
  <c r="O700" i="16"/>
  <c r="P700" i="16"/>
  <c r="Q700" i="16"/>
  <c r="O701" i="16"/>
  <c r="P701" i="16"/>
  <c r="Q701" i="16"/>
  <c r="O702" i="16"/>
  <c r="P702" i="16"/>
  <c r="Q702" i="16"/>
  <c r="O706" i="16"/>
  <c r="P706" i="16"/>
  <c r="Q706" i="16"/>
  <c r="O707" i="16"/>
  <c r="P707" i="16"/>
  <c r="Q707" i="16"/>
  <c r="O708" i="16"/>
  <c r="P708" i="16"/>
  <c r="Q708" i="16"/>
  <c r="O709" i="16"/>
  <c r="P709" i="16"/>
  <c r="Q709" i="16"/>
  <c r="O710" i="16"/>
  <c r="P710" i="16"/>
  <c r="Q710" i="16"/>
  <c r="O711" i="16"/>
  <c r="P711" i="16"/>
  <c r="Q711" i="16"/>
  <c r="O712" i="16"/>
  <c r="P712" i="16"/>
  <c r="Q712" i="16"/>
  <c r="O713" i="16"/>
  <c r="P713" i="16"/>
  <c r="Q713" i="16"/>
  <c r="O714" i="16"/>
  <c r="P714" i="16"/>
  <c r="Q714" i="16"/>
  <c r="O715" i="16"/>
  <c r="P715" i="16"/>
  <c r="Q715" i="16"/>
  <c r="O716" i="16"/>
  <c r="P716" i="16"/>
  <c r="Q716" i="16"/>
  <c r="O717" i="16"/>
  <c r="P717" i="16"/>
  <c r="Q717" i="16"/>
  <c r="O718" i="16"/>
  <c r="P718" i="16"/>
  <c r="Q718" i="16"/>
  <c r="O719" i="16"/>
  <c r="P719" i="16"/>
  <c r="Q719" i="16"/>
  <c r="O720" i="16"/>
  <c r="P720" i="16"/>
  <c r="Q720" i="16"/>
  <c r="O721" i="16"/>
  <c r="P721" i="16"/>
  <c r="Q721" i="16"/>
  <c r="O722" i="16"/>
  <c r="P722" i="16"/>
  <c r="Q722" i="16"/>
  <c r="O723" i="16"/>
  <c r="P723" i="16"/>
  <c r="Q723" i="16"/>
  <c r="O724" i="16"/>
  <c r="P724" i="16"/>
  <c r="Q724" i="16"/>
  <c r="O725" i="16"/>
  <c r="P725" i="16"/>
  <c r="Q725" i="16"/>
  <c r="O726" i="16"/>
  <c r="P726" i="16"/>
  <c r="Q726" i="16"/>
  <c r="O727" i="16"/>
  <c r="P727" i="16"/>
  <c r="Q727" i="16"/>
  <c r="O729" i="16"/>
  <c r="P729" i="16"/>
  <c r="Q729" i="16"/>
  <c r="O730" i="16"/>
  <c r="P730" i="16"/>
  <c r="Q730" i="16"/>
  <c r="O734" i="16"/>
  <c r="P734" i="16"/>
  <c r="Q734" i="16"/>
  <c r="O735" i="16"/>
  <c r="P735" i="16"/>
  <c r="Q735" i="16"/>
  <c r="O736" i="16"/>
  <c r="P736" i="16"/>
  <c r="Q736" i="16"/>
  <c r="O737" i="16"/>
  <c r="P737" i="16"/>
  <c r="Q737" i="16"/>
  <c r="O738" i="16"/>
  <c r="P738" i="16"/>
  <c r="Q738" i="16"/>
  <c r="O739" i="16"/>
  <c r="P739" i="16"/>
  <c r="Q739" i="16"/>
  <c r="O740" i="16"/>
  <c r="P740" i="16"/>
  <c r="Q740" i="16"/>
  <c r="O741" i="16"/>
  <c r="P741" i="16"/>
  <c r="Q741" i="16"/>
  <c r="O742" i="16"/>
  <c r="P742" i="16"/>
  <c r="Q742" i="16"/>
  <c r="O743" i="16"/>
  <c r="P743" i="16"/>
  <c r="Q743" i="16"/>
  <c r="O744" i="16"/>
  <c r="P744" i="16"/>
  <c r="Q744" i="16"/>
  <c r="O745" i="16"/>
  <c r="P745" i="16"/>
  <c r="Q745" i="16"/>
  <c r="O746" i="16"/>
  <c r="P746" i="16"/>
  <c r="Q746" i="16"/>
  <c r="O747" i="16"/>
  <c r="P747" i="16"/>
  <c r="Q747" i="16"/>
  <c r="O748" i="16"/>
  <c r="P748" i="16"/>
  <c r="Q748" i="16"/>
  <c r="O749" i="16"/>
  <c r="P749" i="16"/>
  <c r="Q749" i="16"/>
  <c r="O750" i="16"/>
  <c r="P750" i="16"/>
  <c r="Q750" i="16"/>
  <c r="O751" i="16"/>
  <c r="P751" i="16"/>
  <c r="Q751" i="16"/>
  <c r="O752" i="16"/>
  <c r="P752" i="16"/>
  <c r="Q752" i="16"/>
  <c r="O753" i="16"/>
  <c r="P753" i="16"/>
  <c r="Q753" i="16"/>
  <c r="O754" i="16"/>
  <c r="P754" i="16"/>
  <c r="Q754" i="16"/>
  <c r="O755" i="16"/>
  <c r="P755" i="16"/>
  <c r="Q755" i="16"/>
  <c r="O756" i="16"/>
  <c r="P756" i="16"/>
  <c r="Q756" i="16"/>
  <c r="O757" i="16"/>
  <c r="P757" i="16"/>
  <c r="Q757" i="16"/>
  <c r="O758" i="16"/>
  <c r="P758" i="16"/>
  <c r="Q758" i="16"/>
  <c r="O759" i="16"/>
  <c r="P759" i="16"/>
  <c r="Q759" i="16"/>
  <c r="O760" i="16"/>
  <c r="P760" i="16"/>
  <c r="Q760" i="16"/>
  <c r="O761" i="16"/>
  <c r="P761" i="16"/>
  <c r="Q761" i="16"/>
  <c r="O762" i="16"/>
  <c r="P762" i="16"/>
  <c r="Q762" i="16"/>
  <c r="O764" i="16"/>
  <c r="P764" i="16"/>
  <c r="Q764" i="16"/>
  <c r="O765" i="16"/>
  <c r="P765" i="16"/>
  <c r="Q765" i="16"/>
  <c r="O769" i="16"/>
  <c r="P769" i="16"/>
  <c r="Q769" i="16"/>
  <c r="O770" i="16"/>
  <c r="P770" i="16"/>
  <c r="Q770" i="16"/>
  <c r="O771" i="16"/>
  <c r="P771" i="16"/>
  <c r="Q771" i="16"/>
  <c r="O772" i="16"/>
  <c r="P772" i="16"/>
  <c r="Q772" i="16"/>
  <c r="O773" i="16"/>
  <c r="P773" i="16"/>
  <c r="Q773" i="16"/>
  <c r="O774" i="16"/>
  <c r="P774" i="16"/>
  <c r="Q774" i="16"/>
  <c r="O775" i="16"/>
  <c r="P775" i="16"/>
  <c r="Q775" i="16"/>
  <c r="O776" i="16"/>
  <c r="P776" i="16"/>
  <c r="Q776" i="16"/>
  <c r="O778" i="16"/>
  <c r="P778" i="16"/>
  <c r="Q778" i="16"/>
  <c r="O779" i="16"/>
  <c r="P779" i="16"/>
  <c r="Q779" i="16"/>
  <c r="O783" i="16"/>
  <c r="P783" i="16"/>
  <c r="Q783" i="16"/>
  <c r="O784" i="16"/>
  <c r="P784" i="16"/>
  <c r="Q784" i="16"/>
  <c r="O788" i="16"/>
  <c r="P788" i="16"/>
  <c r="Q788" i="16"/>
  <c r="O789" i="16"/>
  <c r="P789" i="16"/>
  <c r="Q789" i="16"/>
  <c r="O790" i="16"/>
  <c r="P790" i="16"/>
  <c r="Q790" i="16"/>
  <c r="O791" i="16"/>
  <c r="P791" i="16"/>
  <c r="Q791" i="16"/>
  <c r="O792" i="16"/>
  <c r="P792" i="16"/>
  <c r="Q792" i="16"/>
  <c r="O793" i="16"/>
  <c r="P793" i="16"/>
  <c r="Q793" i="16"/>
  <c r="O794" i="16"/>
  <c r="P794" i="16"/>
  <c r="Q794" i="16"/>
  <c r="O795" i="16"/>
  <c r="P795" i="16"/>
  <c r="Q795" i="16"/>
  <c r="O796" i="16"/>
  <c r="P796" i="16"/>
  <c r="Q796" i="16"/>
  <c r="O797" i="16"/>
  <c r="P797" i="16"/>
  <c r="Q797" i="16"/>
  <c r="O798" i="16"/>
  <c r="P798" i="16"/>
  <c r="Q798" i="16"/>
  <c r="O799" i="16"/>
  <c r="P799" i="16"/>
  <c r="Q799" i="16"/>
  <c r="O800" i="16"/>
  <c r="P800" i="16"/>
  <c r="Q800" i="16"/>
  <c r="O801" i="16"/>
  <c r="P801" i="16"/>
  <c r="Q801" i="16"/>
  <c r="O802" i="16"/>
  <c r="P802" i="16"/>
  <c r="Q802" i="16"/>
  <c r="O803" i="16"/>
  <c r="P803" i="16"/>
  <c r="Q803" i="16"/>
  <c r="O804" i="16"/>
  <c r="P804" i="16"/>
  <c r="Q804" i="16"/>
  <c r="O805" i="16"/>
  <c r="P805" i="16"/>
  <c r="Q805" i="16"/>
  <c r="O806" i="16"/>
  <c r="P806" i="16"/>
  <c r="Q806" i="16"/>
  <c r="O807" i="16"/>
  <c r="P807" i="16"/>
  <c r="Q807" i="16"/>
  <c r="O808" i="16"/>
  <c r="P808" i="16"/>
  <c r="Q808" i="16"/>
  <c r="O815" i="16"/>
  <c r="P815" i="16"/>
  <c r="Q815" i="16"/>
  <c r="O816" i="16"/>
  <c r="P816" i="16"/>
  <c r="Q816" i="16"/>
  <c r="O817" i="16"/>
  <c r="P817" i="16"/>
  <c r="Q817" i="16"/>
  <c r="O818" i="16"/>
  <c r="P818" i="16"/>
  <c r="Q818" i="16"/>
  <c r="O819" i="16"/>
  <c r="P819" i="16"/>
  <c r="Q819" i="16"/>
  <c r="O820" i="16"/>
  <c r="P820" i="16"/>
  <c r="Q820" i="16"/>
  <c r="O821" i="16"/>
  <c r="P821" i="16"/>
  <c r="Q821" i="16"/>
  <c r="O822" i="16"/>
  <c r="P822" i="16"/>
  <c r="Q822" i="16"/>
  <c r="O823" i="16"/>
  <c r="P823" i="16"/>
  <c r="Q823" i="16"/>
  <c r="O824" i="16"/>
  <c r="P824" i="16"/>
  <c r="Q824" i="16"/>
  <c r="O830" i="16"/>
  <c r="P830" i="16"/>
  <c r="Q830" i="16"/>
  <c r="O831" i="16"/>
  <c r="P831" i="16"/>
  <c r="Q831" i="16"/>
  <c r="O832" i="16"/>
  <c r="P832" i="16"/>
  <c r="Q832" i="16"/>
  <c r="O833" i="16"/>
  <c r="P833" i="16"/>
  <c r="Q833" i="16"/>
  <c r="O834" i="16"/>
  <c r="P834" i="16"/>
  <c r="Q834" i="16"/>
  <c r="O838" i="16"/>
  <c r="P838" i="16"/>
  <c r="Q838" i="16"/>
  <c r="O839" i="16"/>
  <c r="P839" i="16"/>
  <c r="Q839" i="16"/>
  <c r="O840" i="16"/>
  <c r="P840" i="16"/>
  <c r="Q840" i="16"/>
  <c r="O841" i="16"/>
  <c r="P841" i="16"/>
  <c r="Q841" i="16"/>
  <c r="O842" i="16"/>
  <c r="P842" i="16"/>
  <c r="Q842" i="16"/>
  <c r="O843" i="16"/>
  <c r="P843" i="16"/>
  <c r="Q843" i="16"/>
  <c r="O844" i="16"/>
  <c r="P844" i="16"/>
  <c r="Q844" i="16"/>
  <c r="O848" i="16"/>
  <c r="P848" i="16"/>
  <c r="Q848" i="16"/>
  <c r="O849" i="16"/>
  <c r="P849" i="16"/>
  <c r="Q849" i="16"/>
  <c r="O850" i="16"/>
  <c r="P850" i="16"/>
  <c r="Q850" i="16"/>
  <c r="O851" i="16"/>
  <c r="P851" i="16"/>
  <c r="Q851" i="16"/>
  <c r="O852" i="16"/>
  <c r="P852" i="16"/>
  <c r="Q852" i="16"/>
  <c r="O853" i="16"/>
  <c r="P853" i="16"/>
  <c r="Q853" i="16"/>
  <c r="O854" i="16"/>
  <c r="P854" i="16"/>
  <c r="Q854" i="16"/>
  <c r="O855" i="16"/>
  <c r="P855" i="16"/>
  <c r="Q855" i="16"/>
  <c r="O856" i="16"/>
  <c r="P856" i="16"/>
  <c r="Q856" i="16"/>
  <c r="O857" i="16"/>
  <c r="P857" i="16"/>
  <c r="Q857" i="16"/>
  <c r="O858" i="16"/>
  <c r="P858" i="16"/>
  <c r="Q858" i="16"/>
  <c r="O859" i="16"/>
  <c r="P859" i="16"/>
  <c r="Q859" i="16"/>
  <c r="O860" i="16"/>
  <c r="P860" i="16"/>
  <c r="Q860" i="16"/>
  <c r="O861" i="16"/>
  <c r="P861" i="16"/>
  <c r="Q861" i="16"/>
  <c r="O862" i="16"/>
  <c r="P862" i="16"/>
  <c r="Q862" i="16"/>
  <c r="O863" i="16"/>
  <c r="P863" i="16"/>
  <c r="Q863" i="16"/>
  <c r="O864" i="16"/>
  <c r="P864" i="16"/>
  <c r="Q864" i="16"/>
  <c r="O865" i="16"/>
  <c r="P865" i="16"/>
  <c r="Q865" i="16"/>
  <c r="O866" i="16"/>
  <c r="P866" i="16"/>
  <c r="Q866" i="16"/>
  <c r="O867" i="16"/>
  <c r="P867" i="16"/>
  <c r="Q867" i="16"/>
  <c r="O871" i="16"/>
  <c r="P871" i="16"/>
  <c r="Q871" i="16"/>
  <c r="O872" i="16"/>
  <c r="P872" i="16"/>
  <c r="Q872" i="16"/>
  <c r="O873" i="16"/>
  <c r="P873" i="16"/>
  <c r="Q873" i="16"/>
  <c r="O874" i="16"/>
  <c r="P874" i="16"/>
  <c r="Q874" i="16"/>
  <c r="O875" i="16"/>
  <c r="P875" i="16"/>
  <c r="Q875" i="16"/>
  <c r="O876" i="16"/>
  <c r="P876" i="16"/>
  <c r="Q876" i="16"/>
  <c r="O877" i="16"/>
  <c r="P877" i="16"/>
  <c r="Q877" i="16"/>
  <c r="O878" i="16"/>
  <c r="P878" i="16"/>
  <c r="Q878" i="16"/>
  <c r="O879" i="16"/>
  <c r="P879" i="16"/>
  <c r="Q879" i="16"/>
  <c r="O880" i="16"/>
  <c r="P880" i="16"/>
  <c r="Q880" i="16"/>
  <c r="O884" i="16"/>
  <c r="P884" i="16"/>
  <c r="Q884" i="16"/>
  <c r="O885" i="16"/>
  <c r="P885" i="16"/>
  <c r="Q885" i="16"/>
  <c r="O886" i="16"/>
  <c r="P886" i="16"/>
  <c r="Q886" i="16"/>
  <c r="O887" i="16"/>
  <c r="P887" i="16"/>
  <c r="Q887" i="16"/>
  <c r="O888" i="16"/>
  <c r="P888" i="16"/>
  <c r="Q888" i="16"/>
  <c r="O889" i="16"/>
  <c r="P889" i="16"/>
  <c r="Q889" i="16"/>
  <c r="O890" i="16"/>
  <c r="P890" i="16"/>
  <c r="Q890" i="16"/>
  <c r="O891" i="16"/>
  <c r="P891" i="16"/>
  <c r="Q891" i="16"/>
  <c r="O892" i="16"/>
  <c r="P892" i="16"/>
  <c r="Q892" i="16"/>
  <c r="O893" i="16"/>
  <c r="P893" i="16"/>
  <c r="Q893" i="16"/>
  <c r="O894" i="16"/>
  <c r="P894" i="16"/>
  <c r="Q894" i="16"/>
  <c r="O895" i="16"/>
  <c r="P895" i="16"/>
  <c r="Q895" i="16"/>
  <c r="O896" i="16"/>
  <c r="P896" i="16"/>
  <c r="Q896" i="16"/>
  <c r="O897" i="16"/>
  <c r="P897" i="16"/>
  <c r="Q897" i="16"/>
  <c r="O898" i="16"/>
  <c r="P898" i="16"/>
  <c r="Q898" i="16"/>
  <c r="O900" i="16"/>
  <c r="P900" i="16"/>
  <c r="Q900" i="16"/>
  <c r="O901" i="16"/>
  <c r="P901" i="16"/>
  <c r="Q901" i="16"/>
  <c r="O905" i="16"/>
  <c r="P905" i="16"/>
  <c r="Q905" i="16"/>
  <c r="O906" i="16"/>
  <c r="P906" i="16"/>
  <c r="Q906" i="16"/>
  <c r="O907" i="16"/>
  <c r="P907" i="16"/>
  <c r="Q907" i="16"/>
  <c r="O908" i="16"/>
  <c r="P908" i="16"/>
  <c r="Q908" i="16"/>
  <c r="O909" i="16"/>
  <c r="P909" i="16"/>
  <c r="Q909" i="16"/>
  <c r="O910" i="16"/>
  <c r="P910" i="16"/>
  <c r="Q910" i="16"/>
  <c r="O911" i="16"/>
  <c r="P911" i="16"/>
  <c r="Q911" i="16"/>
  <c r="O912" i="16"/>
  <c r="P912" i="16"/>
  <c r="Q912" i="16"/>
  <c r="O913" i="16"/>
  <c r="P913" i="16"/>
  <c r="Q913" i="16"/>
  <c r="O914" i="16"/>
  <c r="P914" i="16"/>
  <c r="Q914" i="16"/>
  <c r="O915" i="16"/>
  <c r="P915" i="16"/>
  <c r="Q915" i="16"/>
  <c r="O916" i="16"/>
  <c r="P916" i="16"/>
  <c r="Q916" i="16"/>
  <c r="O917" i="16"/>
  <c r="P917" i="16"/>
  <c r="Q917" i="16"/>
  <c r="O918" i="16"/>
  <c r="P918" i="16"/>
  <c r="Q918" i="16"/>
  <c r="O919" i="16"/>
  <c r="P919" i="16"/>
  <c r="Q919" i="16"/>
  <c r="O920" i="16"/>
  <c r="P920" i="16"/>
  <c r="Q920" i="16"/>
  <c r="O921" i="16"/>
  <c r="P921" i="16"/>
  <c r="Q921" i="16"/>
  <c r="O922" i="16"/>
  <c r="P922" i="16"/>
  <c r="Q922" i="16"/>
  <c r="O923" i="16"/>
  <c r="P923" i="16"/>
  <c r="Q923" i="16"/>
  <c r="O924" i="16"/>
  <c r="P924" i="16"/>
  <c r="Q924" i="16"/>
  <c r="O928" i="16"/>
  <c r="P928" i="16"/>
  <c r="Q928" i="16"/>
  <c r="O929" i="16"/>
  <c r="P929" i="16"/>
  <c r="Q929" i="16"/>
  <c r="O930" i="16"/>
  <c r="P930" i="16"/>
  <c r="Q930" i="16"/>
  <c r="O931" i="16"/>
  <c r="P931" i="16"/>
  <c r="Q931" i="16"/>
  <c r="O932" i="16"/>
  <c r="P932" i="16"/>
  <c r="Q932" i="16"/>
  <c r="O933" i="16"/>
  <c r="P933" i="16"/>
  <c r="Q933" i="16"/>
  <c r="O934" i="16"/>
  <c r="P934" i="16"/>
  <c r="Q934" i="16"/>
  <c r="O935" i="16"/>
  <c r="P935" i="16"/>
  <c r="Q935" i="16"/>
  <c r="O936" i="16"/>
  <c r="P936" i="16"/>
  <c r="Q936" i="16"/>
  <c r="O937" i="16"/>
  <c r="P937" i="16"/>
  <c r="Q937" i="16"/>
  <c r="O938" i="16"/>
  <c r="P938" i="16"/>
  <c r="Q938" i="16"/>
  <c r="O941" i="16"/>
  <c r="P941" i="16"/>
  <c r="Q941" i="16"/>
  <c r="O942" i="16"/>
  <c r="P942" i="16"/>
  <c r="Q942" i="16"/>
  <c r="O943" i="16"/>
  <c r="P943" i="16"/>
  <c r="Q943" i="16"/>
  <c r="O947" i="16"/>
  <c r="P947" i="16"/>
  <c r="Q947" i="16"/>
  <c r="O948" i="16"/>
  <c r="P948" i="16"/>
  <c r="Q948" i="16"/>
  <c r="O949" i="16"/>
  <c r="P949" i="16"/>
  <c r="Q949" i="16"/>
  <c r="O951" i="16"/>
  <c r="P951" i="16"/>
  <c r="Q951" i="16"/>
  <c r="O952" i="16"/>
  <c r="P952" i="16"/>
  <c r="Q952" i="16"/>
  <c r="O956" i="16"/>
  <c r="P956" i="16"/>
  <c r="Q956" i="16"/>
  <c r="O957" i="16"/>
  <c r="P957" i="16"/>
  <c r="Q957" i="16"/>
  <c r="O958" i="16"/>
  <c r="P958" i="16"/>
  <c r="Q958" i="16"/>
  <c r="O959" i="16"/>
  <c r="P959" i="16"/>
  <c r="Q959" i="16"/>
  <c r="O960" i="16"/>
  <c r="P960" i="16"/>
  <c r="Q960" i="16"/>
  <c r="O961" i="16"/>
  <c r="P961" i="16"/>
  <c r="Q961" i="16"/>
  <c r="O962" i="16"/>
  <c r="P962" i="16"/>
  <c r="Q962" i="16"/>
  <c r="O963" i="16"/>
  <c r="P963" i="16"/>
  <c r="Q963" i="16"/>
  <c r="O964" i="16"/>
  <c r="P964" i="16"/>
  <c r="Q964" i="16"/>
  <c r="O965" i="16"/>
  <c r="P965" i="16"/>
  <c r="Q965" i="16"/>
  <c r="O966" i="16"/>
  <c r="P966" i="16"/>
  <c r="Q966" i="16"/>
  <c r="O967" i="16"/>
  <c r="P967" i="16"/>
  <c r="Q967" i="16"/>
  <c r="O968" i="16"/>
  <c r="P968" i="16"/>
  <c r="Q968" i="16"/>
  <c r="O972" i="16"/>
  <c r="P972" i="16"/>
  <c r="Q972" i="16"/>
  <c r="O985" i="16"/>
  <c r="P985" i="16"/>
  <c r="Q985" i="16"/>
  <c r="O986" i="16"/>
  <c r="P986" i="16"/>
  <c r="Q986" i="16"/>
  <c r="O987" i="16"/>
  <c r="P987" i="16"/>
  <c r="Q987" i="16"/>
  <c r="O988" i="16"/>
  <c r="P988" i="16"/>
  <c r="Q988" i="16"/>
  <c r="O989" i="16"/>
  <c r="P989" i="16"/>
  <c r="Q989" i="16"/>
  <c r="O990" i="16"/>
  <c r="P990" i="16"/>
  <c r="Q990" i="16"/>
  <c r="O991" i="16"/>
  <c r="P991" i="16"/>
  <c r="Q991" i="16"/>
  <c r="O992" i="16"/>
  <c r="P992" i="16"/>
  <c r="Q992" i="16"/>
  <c r="O993" i="16"/>
  <c r="P993" i="16"/>
  <c r="Q993" i="16"/>
  <c r="O1004" i="16"/>
  <c r="P1004" i="16"/>
  <c r="Q1004" i="16"/>
  <c r="O1005" i="16"/>
  <c r="P1005" i="16"/>
  <c r="Q1005" i="16"/>
  <c r="O1006" i="16"/>
  <c r="P1006" i="16"/>
  <c r="Q1006" i="16"/>
  <c r="O1007" i="16"/>
  <c r="P1007" i="16"/>
  <c r="Q1007" i="16"/>
  <c r="O1008" i="16"/>
  <c r="P1008" i="16"/>
  <c r="Q1008" i="16"/>
  <c r="O1014" i="16"/>
  <c r="P1014" i="16"/>
  <c r="Q1014" i="16"/>
  <c r="O1015" i="16"/>
  <c r="P1015" i="16"/>
  <c r="Q1015" i="16"/>
  <c r="O1016" i="16"/>
  <c r="P1016" i="16"/>
  <c r="Q1016" i="16"/>
  <c r="O1017" i="16"/>
  <c r="P1017" i="16"/>
  <c r="Q1017" i="16"/>
  <c r="O1018" i="16"/>
  <c r="P1018" i="16"/>
  <c r="Q1018" i="16"/>
  <c r="O1022" i="16"/>
  <c r="P1022" i="16"/>
  <c r="Q1022" i="16"/>
  <c r="O1023" i="16"/>
  <c r="P1023" i="16"/>
  <c r="Q1023" i="16"/>
  <c r="O1024" i="16"/>
  <c r="P1024" i="16"/>
  <c r="Q1024" i="16"/>
  <c r="O1025" i="16"/>
  <c r="P1025" i="16"/>
  <c r="Q1025" i="16"/>
  <c r="O1026" i="16"/>
  <c r="P1026" i="16"/>
  <c r="Q1026" i="16"/>
  <c r="O1027" i="16"/>
  <c r="P1027" i="16"/>
  <c r="Q1027" i="16"/>
  <c r="O1028" i="16"/>
  <c r="P1028" i="16"/>
  <c r="Q1028" i="16"/>
  <c r="O1032" i="16"/>
  <c r="P1032" i="16"/>
  <c r="Q1032" i="16"/>
  <c r="O1033" i="16"/>
  <c r="P1033" i="16"/>
  <c r="Q1033" i="16"/>
  <c r="O1034" i="16"/>
  <c r="P1034" i="16"/>
  <c r="Q1034" i="16"/>
  <c r="O1036" i="16"/>
  <c r="P1036" i="16"/>
  <c r="Q1036" i="16"/>
  <c r="O1037" i="16"/>
  <c r="P1037" i="16"/>
  <c r="Q1037" i="16"/>
  <c r="O1046" i="16"/>
  <c r="P1046" i="16"/>
  <c r="Q1046" i="16"/>
  <c r="O1050" i="16"/>
  <c r="P1050" i="16"/>
  <c r="Q1050" i="16"/>
  <c r="O1054" i="16"/>
  <c r="P1054" i="16"/>
  <c r="Q1054" i="16"/>
  <c r="O1055" i="16"/>
  <c r="P1055" i="16"/>
  <c r="Q1055" i="16"/>
  <c r="O1056" i="16"/>
  <c r="P1056" i="16"/>
  <c r="Q1056" i="16"/>
  <c r="G44" i="3"/>
  <c r="L39" i="17"/>
  <c r="N37" i="17"/>
  <c r="J37" i="17"/>
  <c r="J38" i="17" s="1"/>
  <c r="N35" i="17"/>
  <c r="N36" i="17" s="1"/>
  <c r="J35" i="17"/>
  <c r="J36" i="17" s="1"/>
  <c r="K34" i="17"/>
  <c r="K33" i="17"/>
  <c r="K39" i="17" s="1"/>
  <c r="I33" i="17"/>
  <c r="I35" i="17" s="1"/>
  <c r="H33" i="17"/>
  <c r="G33" i="17"/>
  <c r="F33" i="17"/>
  <c r="F35" i="17" s="1"/>
  <c r="E33" i="17"/>
  <c r="E35" i="17" s="1"/>
  <c r="M32" i="17"/>
  <c r="M31" i="17"/>
  <c r="M39" i="17" s="1"/>
  <c r="L31" i="17"/>
  <c r="M30" i="17"/>
  <c r="L30" i="17"/>
  <c r="N29" i="17"/>
  <c r="M29" i="17"/>
  <c r="L29" i="17"/>
  <c r="K29" i="17"/>
  <c r="J29" i="17"/>
  <c r="I29" i="17"/>
  <c r="H29" i="17"/>
  <c r="G29" i="17"/>
  <c r="F29" i="17"/>
  <c r="E29" i="17"/>
  <c r="D29" i="17"/>
  <c r="F18" i="17"/>
  <c r="F17" i="17"/>
  <c r="F16" i="17"/>
  <c r="G16" i="17" s="1"/>
  <c r="F15" i="17"/>
  <c r="G15" i="17" s="1"/>
  <c r="F14" i="17"/>
  <c r="G14" i="17" s="1"/>
  <c r="F13" i="17"/>
  <c r="G13" i="17" s="1"/>
  <c r="F12" i="17"/>
  <c r="G12" i="17" s="1"/>
  <c r="N399" i="3"/>
  <c r="G1044" i="3"/>
  <c r="G376" i="3"/>
  <c r="N56" i="3"/>
  <c r="G19" i="3"/>
  <c r="C4" i="14" a="1"/>
  <c r="C4" i="14" s="1"/>
  <c r="B4" i="14" a="1"/>
  <c r="B4" i="14" s="1"/>
  <c r="G57" i="3"/>
  <c r="E68" i="9"/>
  <c r="F68" i="9"/>
  <c r="G68" i="9"/>
  <c r="H68" i="9"/>
  <c r="I68" i="9"/>
  <c r="J68" i="9"/>
  <c r="K68" i="9"/>
  <c r="L68" i="9"/>
  <c r="M68" i="9"/>
  <c r="N68" i="9"/>
  <c r="O68" i="9"/>
  <c r="P68" i="9"/>
  <c r="C91" i="15"/>
  <c r="C26" i="16"/>
  <c r="D9" i="16"/>
  <c r="C9" i="16"/>
  <c r="C835" i="16"/>
  <c r="E816" i="16"/>
  <c r="G816" i="16" s="1"/>
  <c r="E790" i="16"/>
  <c r="G790" i="16" s="1"/>
  <c r="E791" i="16"/>
  <c r="G791" i="16" s="1"/>
  <c r="E792" i="16"/>
  <c r="G792" i="16" s="1"/>
  <c r="E793" i="16"/>
  <c r="G793" i="16" s="1"/>
  <c r="E794" i="16"/>
  <c r="G794" i="16" s="1"/>
  <c r="E795" i="16"/>
  <c r="G795" i="16" s="1"/>
  <c r="E796" i="16"/>
  <c r="G796" i="16" s="1"/>
  <c r="E797" i="16"/>
  <c r="G797" i="16" s="1"/>
  <c r="E798" i="16"/>
  <c r="G798" i="16" s="1"/>
  <c r="E799" i="16"/>
  <c r="G799" i="16" s="1"/>
  <c r="E800" i="16"/>
  <c r="G800" i="16" s="1"/>
  <c r="E801" i="16"/>
  <c r="G801" i="16" s="1"/>
  <c r="E802" i="16"/>
  <c r="G802" i="16" s="1"/>
  <c r="E803" i="16"/>
  <c r="G803" i="16" s="1"/>
  <c r="E804" i="16"/>
  <c r="G804" i="16" s="1"/>
  <c r="E805" i="16"/>
  <c r="G805" i="16" s="1"/>
  <c r="E806" i="16"/>
  <c r="G806" i="16" s="1"/>
  <c r="E807" i="16"/>
  <c r="G807" i="16" s="1"/>
  <c r="E789" i="16"/>
  <c r="G789" i="16" s="1"/>
  <c r="E788" i="16"/>
  <c r="G788" i="16" s="1"/>
  <c r="E784" i="16"/>
  <c r="G784" i="16" s="1"/>
  <c r="E783" i="16"/>
  <c r="G783" i="16" s="1"/>
  <c r="E771" i="16"/>
  <c r="G771" i="16" s="1"/>
  <c r="E772" i="16"/>
  <c r="G772" i="16" s="1"/>
  <c r="E773" i="16"/>
  <c r="G773" i="16" s="1"/>
  <c r="E774" i="16"/>
  <c r="G774" i="16" s="1"/>
  <c r="E775" i="16"/>
  <c r="G775" i="16" s="1"/>
  <c r="E776" i="16"/>
  <c r="G776" i="16" s="1"/>
  <c r="E778" i="16"/>
  <c r="G778" i="16" s="1"/>
  <c r="E779" i="16"/>
  <c r="G779" i="16" s="1"/>
  <c r="E770" i="16"/>
  <c r="G770" i="16" s="1"/>
  <c r="E769" i="16"/>
  <c r="G769" i="16" s="1"/>
  <c r="E737" i="16"/>
  <c r="G737" i="16" s="1"/>
  <c r="E738" i="16"/>
  <c r="G738" i="16" s="1"/>
  <c r="E739" i="16"/>
  <c r="G739" i="16" s="1"/>
  <c r="E740" i="16"/>
  <c r="G740" i="16" s="1"/>
  <c r="E741" i="16"/>
  <c r="G741" i="16" s="1"/>
  <c r="E742" i="16"/>
  <c r="G742" i="16" s="1"/>
  <c r="E743" i="16"/>
  <c r="G743" i="16" s="1"/>
  <c r="E744" i="16"/>
  <c r="G744" i="16" s="1"/>
  <c r="E745" i="16"/>
  <c r="G745" i="16" s="1"/>
  <c r="E746" i="16"/>
  <c r="G746" i="16" s="1"/>
  <c r="E747" i="16"/>
  <c r="G747" i="16" s="1"/>
  <c r="E748" i="16"/>
  <c r="G748" i="16" s="1"/>
  <c r="E749" i="16"/>
  <c r="G749" i="16" s="1"/>
  <c r="E750" i="16"/>
  <c r="G750" i="16" s="1"/>
  <c r="E751" i="16"/>
  <c r="G751" i="16" s="1"/>
  <c r="E752" i="16"/>
  <c r="G752" i="16" s="1"/>
  <c r="E753" i="16"/>
  <c r="G753" i="16" s="1"/>
  <c r="E754" i="16"/>
  <c r="G754" i="16" s="1"/>
  <c r="E755" i="16"/>
  <c r="G755" i="16" s="1"/>
  <c r="E756" i="16"/>
  <c r="G756" i="16" s="1"/>
  <c r="E757" i="16"/>
  <c r="G757" i="16" s="1"/>
  <c r="E758" i="16"/>
  <c r="G758" i="16" s="1"/>
  <c r="E759" i="16"/>
  <c r="G759" i="16" s="1"/>
  <c r="E760" i="16"/>
  <c r="G760" i="16" s="1"/>
  <c r="E761" i="16"/>
  <c r="G761" i="16" s="1"/>
  <c r="E762" i="16"/>
  <c r="G762" i="16" s="1"/>
  <c r="E764" i="16"/>
  <c r="G764" i="16" s="1"/>
  <c r="E765" i="16"/>
  <c r="G765" i="16" s="1"/>
  <c r="E736" i="16"/>
  <c r="G736" i="16" s="1"/>
  <c r="E735" i="16"/>
  <c r="G735" i="16" s="1"/>
  <c r="E734" i="16"/>
  <c r="G734" i="16" s="1"/>
  <c r="E709" i="16"/>
  <c r="G709" i="16" s="1"/>
  <c r="E710" i="16"/>
  <c r="G710" i="16" s="1"/>
  <c r="E711" i="16"/>
  <c r="G711" i="16" s="1"/>
  <c r="E712" i="16"/>
  <c r="G712" i="16" s="1"/>
  <c r="E713" i="16"/>
  <c r="G713" i="16" s="1"/>
  <c r="E714" i="16"/>
  <c r="G714" i="16" s="1"/>
  <c r="E715" i="16"/>
  <c r="G715" i="16" s="1"/>
  <c r="E716" i="16"/>
  <c r="G716" i="16" s="1"/>
  <c r="E717" i="16"/>
  <c r="G717" i="16" s="1"/>
  <c r="E718" i="16"/>
  <c r="G718" i="16" s="1"/>
  <c r="E719" i="16"/>
  <c r="G719" i="16" s="1"/>
  <c r="E720" i="16"/>
  <c r="G720" i="16" s="1"/>
  <c r="E721" i="16"/>
  <c r="G721" i="16" s="1"/>
  <c r="E722" i="16"/>
  <c r="G722" i="16" s="1"/>
  <c r="E723" i="16"/>
  <c r="G723" i="16" s="1"/>
  <c r="E724" i="16"/>
  <c r="G724" i="16" s="1"/>
  <c r="E725" i="16"/>
  <c r="G725" i="16" s="1"/>
  <c r="E726" i="16"/>
  <c r="G726" i="16" s="1"/>
  <c r="E727" i="16"/>
  <c r="G727" i="16" s="1"/>
  <c r="E729" i="16"/>
  <c r="G729" i="16" s="1"/>
  <c r="E730" i="16"/>
  <c r="G730" i="16" s="1"/>
  <c r="E708" i="16"/>
  <c r="G708" i="16" s="1"/>
  <c r="E707" i="16"/>
  <c r="G707" i="16" s="1"/>
  <c r="E706" i="16"/>
  <c r="G706" i="16" s="1"/>
  <c r="E700" i="16"/>
  <c r="G700" i="16" s="1"/>
  <c r="E701" i="16"/>
  <c r="G701" i="16" s="1"/>
  <c r="E702" i="16"/>
  <c r="G702" i="16" s="1"/>
  <c r="E698" i="16"/>
  <c r="G698" i="16" s="1"/>
  <c r="E697" i="16"/>
  <c r="G697" i="16" s="1"/>
  <c r="E696" i="16"/>
  <c r="G696" i="16" s="1"/>
  <c r="E695" i="16"/>
  <c r="G695" i="16" s="1"/>
  <c r="E694" i="16"/>
  <c r="G694" i="16" s="1"/>
  <c r="E693" i="16"/>
  <c r="G693" i="16" s="1"/>
  <c r="E692" i="16"/>
  <c r="G692" i="16" s="1"/>
  <c r="E691" i="16"/>
  <c r="G691" i="16" s="1"/>
  <c r="E690" i="16"/>
  <c r="G690" i="16" s="1"/>
  <c r="E689" i="16"/>
  <c r="G689" i="16" s="1"/>
  <c r="E688" i="16"/>
  <c r="G688" i="16" s="1"/>
  <c r="E687" i="16"/>
  <c r="G687" i="16" s="1"/>
  <c r="E686" i="16"/>
  <c r="G686" i="16" s="1"/>
  <c r="E685" i="16"/>
  <c r="G685" i="16" s="1"/>
  <c r="E680" i="16"/>
  <c r="G680" i="16" s="1"/>
  <c r="E681" i="16"/>
  <c r="G681" i="16" s="1"/>
  <c r="E678" i="16"/>
  <c r="G678" i="16" s="1"/>
  <c r="E677" i="16"/>
  <c r="G677" i="16" s="1"/>
  <c r="E676" i="16"/>
  <c r="G676" i="16" s="1"/>
  <c r="E675" i="16"/>
  <c r="G675" i="16" s="1"/>
  <c r="E674" i="16"/>
  <c r="G674" i="16" s="1"/>
  <c r="E673" i="16"/>
  <c r="G673" i="16" s="1"/>
  <c r="E672" i="16"/>
  <c r="G672" i="16" s="1"/>
  <c r="E671" i="16"/>
  <c r="G671" i="16" s="1"/>
  <c r="E670" i="16"/>
  <c r="G670" i="16" s="1"/>
  <c r="E669" i="16"/>
  <c r="G669" i="16" s="1"/>
  <c r="E668" i="16"/>
  <c r="G668" i="16" s="1"/>
  <c r="E667" i="16"/>
  <c r="G667" i="16" s="1"/>
  <c r="E659" i="16"/>
  <c r="G659" i="16" s="1"/>
  <c r="E660" i="16"/>
  <c r="G660" i="16" s="1"/>
  <c r="E662" i="16"/>
  <c r="G662" i="16" s="1"/>
  <c r="E663" i="16"/>
  <c r="G663" i="16" s="1"/>
  <c r="E658" i="16"/>
  <c r="G658" i="16" s="1"/>
  <c r="E11" i="17" l="1"/>
  <c r="F11" i="17" s="1"/>
  <c r="D106" i="9"/>
  <c r="D113" i="9" s="1"/>
  <c r="Q68" i="9"/>
  <c r="D33" i="17"/>
  <c r="D35" i="17" s="1"/>
  <c r="E19" i="17"/>
  <c r="E23" i="17" s="1"/>
  <c r="C33" i="17"/>
  <c r="G34" i="17" s="1"/>
  <c r="N39" i="17"/>
  <c r="F39" i="17"/>
  <c r="F36" i="17"/>
  <c r="E36" i="17"/>
  <c r="E39" i="17"/>
  <c r="I36" i="17"/>
  <c r="I39" i="17"/>
  <c r="G35" i="17"/>
  <c r="J39" i="17"/>
  <c r="H35" i="17"/>
  <c r="N38" i="17"/>
  <c r="C38" i="17" s="1"/>
  <c r="C31" i="17"/>
  <c r="L32" i="17" s="1"/>
  <c r="C32" i="17" s="1"/>
  <c r="C37" i="17"/>
  <c r="D808" i="16"/>
  <c r="D64" i="15" s="1"/>
  <c r="E808" i="16"/>
  <c r="E64" i="15" s="1"/>
  <c r="F64" i="15"/>
  <c r="G808" i="16"/>
  <c r="G64" i="15" s="1"/>
  <c r="C808" i="16"/>
  <c r="C64" i="15" s="1"/>
  <c r="D785" i="16"/>
  <c r="D63" i="15" s="1"/>
  <c r="E785" i="16"/>
  <c r="E63" i="15" s="1"/>
  <c r="F63" i="15"/>
  <c r="G785" i="16"/>
  <c r="G63" i="15" s="1"/>
  <c r="C785" i="16"/>
  <c r="C63" i="15" s="1"/>
  <c r="D780" i="16"/>
  <c r="D62" i="15" s="1"/>
  <c r="E780" i="16"/>
  <c r="E62" i="15" s="1"/>
  <c r="F62" i="15"/>
  <c r="G780" i="16"/>
  <c r="G62" i="15" s="1"/>
  <c r="C780" i="16"/>
  <c r="C62" i="15" s="1"/>
  <c r="D766" i="16"/>
  <c r="D61" i="15" s="1"/>
  <c r="E766" i="16"/>
  <c r="E61" i="15" s="1"/>
  <c r="F61" i="15"/>
  <c r="G766" i="16"/>
  <c r="G61" i="15" s="1"/>
  <c r="C766" i="16"/>
  <c r="C61" i="15" s="1"/>
  <c r="D731" i="16"/>
  <c r="D60" i="15" s="1"/>
  <c r="E731" i="16"/>
  <c r="E60" i="15" s="1"/>
  <c r="F60" i="15"/>
  <c r="G731" i="16"/>
  <c r="G60" i="15" s="1"/>
  <c r="C731" i="16"/>
  <c r="C60" i="15" s="1"/>
  <c r="D703" i="16"/>
  <c r="D59" i="15" s="1"/>
  <c r="E703" i="16"/>
  <c r="E59" i="15" s="1"/>
  <c r="F59" i="15"/>
  <c r="G703" i="16"/>
  <c r="G59" i="15" s="1"/>
  <c r="C703" i="16"/>
  <c r="C59" i="15" s="1"/>
  <c r="D682" i="16"/>
  <c r="D58" i="15" s="1"/>
  <c r="E682" i="16"/>
  <c r="E58" i="15" s="1"/>
  <c r="F58" i="15"/>
  <c r="G682" i="16"/>
  <c r="G58" i="15" s="1"/>
  <c r="C682" i="16"/>
  <c r="C58" i="15" s="1"/>
  <c r="C664" i="16"/>
  <c r="E657" i="16"/>
  <c r="G657" i="16" s="1"/>
  <c r="G664" i="16" s="1"/>
  <c r="G57" i="15" s="1"/>
  <c r="D664" i="16"/>
  <c r="D57" i="15" s="1"/>
  <c r="F57" i="15"/>
  <c r="M1186" i="3"/>
  <c r="L1186" i="3"/>
  <c r="G1186" i="3"/>
  <c r="M1182" i="3"/>
  <c r="L1182" i="3"/>
  <c r="G1182" i="3"/>
  <c r="D91" i="15"/>
  <c r="C57" i="15" l="1"/>
  <c r="C810" i="16"/>
  <c r="C65" i="15"/>
  <c r="D65" i="15"/>
  <c r="H34" i="17"/>
  <c r="I34" i="17"/>
  <c r="F34" i="17"/>
  <c r="G11" i="17"/>
  <c r="G23" i="17" s="1"/>
  <c r="F23" i="17"/>
  <c r="D34" i="17"/>
  <c r="E34" i="17"/>
  <c r="G36" i="17"/>
  <c r="G39" i="17"/>
  <c r="H36" i="17"/>
  <c r="H39" i="17"/>
  <c r="D36" i="17"/>
  <c r="D39" i="17"/>
  <c r="C35" i="17"/>
  <c r="C39" i="17" s="1"/>
  <c r="E664" i="16"/>
  <c r="E57" i="15" s="1"/>
  <c r="H91" i="15"/>
  <c r="F91" i="15"/>
  <c r="H1050" i="16"/>
  <c r="H1046" i="16"/>
  <c r="H1032" i="16"/>
  <c r="H1028" i="16"/>
  <c r="H1027" i="16"/>
  <c r="H1026" i="16"/>
  <c r="H1025" i="16"/>
  <c r="H1024" i="16"/>
  <c r="H1023" i="16"/>
  <c r="H972" i="16"/>
  <c r="H8" i="16"/>
  <c r="E1056" i="16"/>
  <c r="E91" i="15" s="1"/>
  <c r="F87" i="15"/>
  <c r="D1051" i="16"/>
  <c r="D87" i="15" s="1"/>
  <c r="C1051" i="16"/>
  <c r="C87" i="15" s="1"/>
  <c r="E1050" i="16"/>
  <c r="G1050" i="16" s="1"/>
  <c r="G1051" i="16" s="1"/>
  <c r="G87" i="15" s="1"/>
  <c r="F86" i="15"/>
  <c r="D1047" i="16"/>
  <c r="D86" i="15" s="1"/>
  <c r="C1047" i="16"/>
  <c r="C86" i="15" s="1"/>
  <c r="E1046" i="16"/>
  <c r="E1047" i="16" s="1"/>
  <c r="E86" i="15" s="1"/>
  <c r="F83" i="15"/>
  <c r="D1038" i="16"/>
  <c r="D83" i="15" s="1"/>
  <c r="C1038" i="16"/>
  <c r="C83" i="15" s="1"/>
  <c r="E1037" i="16"/>
  <c r="G1037" i="16" s="1"/>
  <c r="E1036" i="16"/>
  <c r="G1036" i="16" s="1"/>
  <c r="E1034" i="16"/>
  <c r="G1034" i="16" s="1"/>
  <c r="E1033" i="16"/>
  <c r="G1033" i="16" s="1"/>
  <c r="E1032" i="16"/>
  <c r="G1032" i="16" s="1"/>
  <c r="F82" i="15"/>
  <c r="D1029" i="16"/>
  <c r="D82" i="15" s="1"/>
  <c r="C1029" i="16"/>
  <c r="C82" i="15" s="1"/>
  <c r="E1028" i="16"/>
  <c r="G1028" i="16" s="1"/>
  <c r="E1027" i="16"/>
  <c r="G1027" i="16" s="1"/>
  <c r="E1026" i="16"/>
  <c r="G1026" i="16" s="1"/>
  <c r="E1025" i="16"/>
  <c r="G1025" i="16" s="1"/>
  <c r="E1024" i="16"/>
  <c r="G1024" i="16" s="1"/>
  <c r="E1023" i="16"/>
  <c r="G1023" i="16" s="1"/>
  <c r="E1022" i="16"/>
  <c r="G1022" i="16" s="1"/>
  <c r="D1019" i="16"/>
  <c r="D81" i="15" s="1"/>
  <c r="C1019" i="16"/>
  <c r="C81" i="15" s="1"/>
  <c r="E1018" i="16"/>
  <c r="G1018" i="16" s="1"/>
  <c r="E1017" i="16"/>
  <c r="G1017" i="16" s="1"/>
  <c r="E1016" i="16"/>
  <c r="G1016" i="16" s="1"/>
  <c r="E1015" i="16"/>
  <c r="G1015" i="16" s="1"/>
  <c r="E1014" i="16"/>
  <c r="G1014" i="16" s="1"/>
  <c r="E1008" i="16"/>
  <c r="G1008" i="16" s="1"/>
  <c r="E1007" i="16"/>
  <c r="G1007" i="16" s="1"/>
  <c r="E1006" i="16"/>
  <c r="G1006" i="16" s="1"/>
  <c r="E1005" i="16"/>
  <c r="E1004" i="16"/>
  <c r="G1004" i="16" s="1"/>
  <c r="F76" i="15"/>
  <c r="D994" i="16"/>
  <c r="D76" i="15" s="1"/>
  <c r="C76" i="15"/>
  <c r="E993" i="16"/>
  <c r="G993" i="16" s="1"/>
  <c r="E992" i="16"/>
  <c r="G992" i="16" s="1"/>
  <c r="E991" i="16"/>
  <c r="G991" i="16" s="1"/>
  <c r="E990" i="16"/>
  <c r="G990" i="16" s="1"/>
  <c r="E989" i="16"/>
  <c r="G989" i="16" s="1"/>
  <c r="E988" i="16"/>
  <c r="G988" i="16" s="1"/>
  <c r="E987" i="16"/>
  <c r="G987" i="16" s="1"/>
  <c r="E986" i="16"/>
  <c r="G986" i="16" s="1"/>
  <c r="E985" i="16"/>
  <c r="G985" i="16" s="1"/>
  <c r="E972" i="16"/>
  <c r="G972" i="16" s="1"/>
  <c r="F75" i="15"/>
  <c r="D969" i="16"/>
  <c r="D75" i="15" s="1"/>
  <c r="C969" i="16"/>
  <c r="C75" i="15" s="1"/>
  <c r="E968" i="16"/>
  <c r="G968" i="16" s="1"/>
  <c r="E967" i="16"/>
  <c r="G967" i="16" s="1"/>
  <c r="E966" i="16"/>
  <c r="G966" i="16" s="1"/>
  <c r="E965" i="16"/>
  <c r="G965" i="16" s="1"/>
  <c r="E964" i="16"/>
  <c r="G964" i="16" s="1"/>
  <c r="E963" i="16"/>
  <c r="G963" i="16" s="1"/>
  <c r="E962" i="16"/>
  <c r="G962" i="16" s="1"/>
  <c r="E961" i="16"/>
  <c r="G961" i="16" s="1"/>
  <c r="E960" i="16"/>
  <c r="G960" i="16" s="1"/>
  <c r="E959" i="16"/>
  <c r="G959" i="16" s="1"/>
  <c r="E958" i="16"/>
  <c r="G958" i="16" s="1"/>
  <c r="E957" i="16"/>
  <c r="G957" i="16" s="1"/>
  <c r="E956" i="16"/>
  <c r="G956" i="16" s="1"/>
  <c r="F74" i="15"/>
  <c r="D953" i="16"/>
  <c r="D74" i="15" s="1"/>
  <c r="C953" i="16"/>
  <c r="C74" i="15" s="1"/>
  <c r="E952" i="16"/>
  <c r="G952" i="16" s="1"/>
  <c r="E951" i="16"/>
  <c r="G951" i="16" s="1"/>
  <c r="E949" i="16"/>
  <c r="G949" i="16" s="1"/>
  <c r="E948" i="16"/>
  <c r="G948" i="16" s="1"/>
  <c r="E947" i="16"/>
  <c r="F73" i="15"/>
  <c r="D944" i="16"/>
  <c r="D73" i="15" s="1"/>
  <c r="C944" i="16"/>
  <c r="C73" i="15" s="1"/>
  <c r="E943" i="16"/>
  <c r="G943" i="16" s="1"/>
  <c r="E942" i="16"/>
  <c r="G942" i="16" s="1"/>
  <c r="E941" i="16"/>
  <c r="G941" i="16" s="1"/>
  <c r="E938" i="16"/>
  <c r="G938" i="16" s="1"/>
  <c r="E937" i="16"/>
  <c r="G937" i="16" s="1"/>
  <c r="E936" i="16"/>
  <c r="G936" i="16" s="1"/>
  <c r="E935" i="16"/>
  <c r="G935" i="16" s="1"/>
  <c r="E934" i="16"/>
  <c r="G934" i="16" s="1"/>
  <c r="E933" i="16"/>
  <c r="G933" i="16" s="1"/>
  <c r="E932" i="16"/>
  <c r="G932" i="16" s="1"/>
  <c r="E931" i="16"/>
  <c r="G931" i="16" s="1"/>
  <c r="E930" i="16"/>
  <c r="G930" i="16" s="1"/>
  <c r="E929" i="16"/>
  <c r="G929" i="16" s="1"/>
  <c r="E928" i="16"/>
  <c r="F72" i="15"/>
  <c r="D925" i="16"/>
  <c r="D72" i="15" s="1"/>
  <c r="C925" i="16"/>
  <c r="C72" i="15" s="1"/>
  <c r="E924" i="16"/>
  <c r="G924" i="16" s="1"/>
  <c r="E923" i="16"/>
  <c r="G923" i="16" s="1"/>
  <c r="E922" i="16"/>
  <c r="G922" i="16" s="1"/>
  <c r="E921" i="16"/>
  <c r="G921" i="16" s="1"/>
  <c r="E920" i="16"/>
  <c r="G920" i="16" s="1"/>
  <c r="E919" i="16"/>
  <c r="G919" i="16" s="1"/>
  <c r="E918" i="16"/>
  <c r="G918" i="16" s="1"/>
  <c r="E917" i="16"/>
  <c r="G917" i="16" s="1"/>
  <c r="E916" i="16"/>
  <c r="G916" i="16" s="1"/>
  <c r="E915" i="16"/>
  <c r="G915" i="16" s="1"/>
  <c r="E914" i="16"/>
  <c r="G914" i="16" s="1"/>
  <c r="E913" i="16"/>
  <c r="G913" i="16" s="1"/>
  <c r="E912" i="16"/>
  <c r="G912" i="16" s="1"/>
  <c r="E911" i="16"/>
  <c r="G911" i="16" s="1"/>
  <c r="E910" i="16"/>
  <c r="G910" i="16" s="1"/>
  <c r="E909" i="16"/>
  <c r="G909" i="16" s="1"/>
  <c r="E908" i="16"/>
  <c r="G908" i="16" s="1"/>
  <c r="E907" i="16"/>
  <c r="G907" i="16" s="1"/>
  <c r="E906" i="16"/>
  <c r="G906" i="16" s="1"/>
  <c r="E905" i="16"/>
  <c r="F71" i="15"/>
  <c r="D902" i="16"/>
  <c r="D71" i="15" s="1"/>
  <c r="C902" i="16"/>
  <c r="C71" i="15" s="1"/>
  <c r="E901" i="16"/>
  <c r="G901" i="16" s="1"/>
  <c r="E900" i="16"/>
  <c r="G900" i="16" s="1"/>
  <c r="E898" i="16"/>
  <c r="G898" i="16" s="1"/>
  <c r="E897" i="16"/>
  <c r="G897" i="16" s="1"/>
  <c r="E896" i="16"/>
  <c r="G896" i="16" s="1"/>
  <c r="E895" i="16"/>
  <c r="G895" i="16" s="1"/>
  <c r="E894" i="16"/>
  <c r="G894" i="16" s="1"/>
  <c r="E893" i="16"/>
  <c r="G893" i="16" s="1"/>
  <c r="E892" i="16"/>
  <c r="G892" i="16" s="1"/>
  <c r="E891" i="16"/>
  <c r="G891" i="16" s="1"/>
  <c r="E890" i="16"/>
  <c r="G890" i="16" s="1"/>
  <c r="E889" i="16"/>
  <c r="G889" i="16" s="1"/>
  <c r="E888" i="16"/>
  <c r="G888" i="16" s="1"/>
  <c r="E887" i="16"/>
  <c r="G887" i="16" s="1"/>
  <c r="E886" i="16"/>
  <c r="G886" i="16" s="1"/>
  <c r="E885" i="16"/>
  <c r="G885" i="16" s="1"/>
  <c r="E884" i="16"/>
  <c r="F70" i="15"/>
  <c r="D881" i="16"/>
  <c r="D70" i="15" s="1"/>
  <c r="C881" i="16"/>
  <c r="C70" i="15" s="1"/>
  <c r="E880" i="16"/>
  <c r="G880" i="16" s="1"/>
  <c r="E879" i="16"/>
  <c r="G879" i="16" s="1"/>
  <c r="E878" i="16"/>
  <c r="G878" i="16" s="1"/>
  <c r="E877" i="16"/>
  <c r="G877" i="16" s="1"/>
  <c r="E876" i="16"/>
  <c r="G876" i="16" s="1"/>
  <c r="E875" i="16"/>
  <c r="G875" i="16" s="1"/>
  <c r="E874" i="16"/>
  <c r="G874" i="16" s="1"/>
  <c r="E873" i="16"/>
  <c r="G873" i="16" s="1"/>
  <c r="E872" i="16"/>
  <c r="G872" i="16" s="1"/>
  <c r="E871" i="16"/>
  <c r="G871" i="16" s="1"/>
  <c r="F69" i="15"/>
  <c r="D868" i="16"/>
  <c r="D69" i="15" s="1"/>
  <c r="C868" i="16"/>
  <c r="C69" i="15" s="1"/>
  <c r="E867" i="16"/>
  <c r="G867" i="16" s="1"/>
  <c r="E866" i="16"/>
  <c r="G866" i="16" s="1"/>
  <c r="E865" i="16"/>
  <c r="G865" i="16" s="1"/>
  <c r="E864" i="16"/>
  <c r="G864" i="16" s="1"/>
  <c r="E863" i="16"/>
  <c r="G863" i="16" s="1"/>
  <c r="E862" i="16"/>
  <c r="G862" i="16" s="1"/>
  <c r="E861" i="16"/>
  <c r="G861" i="16" s="1"/>
  <c r="E860" i="16"/>
  <c r="G860" i="16" s="1"/>
  <c r="E859" i="16"/>
  <c r="G859" i="16" s="1"/>
  <c r="E858" i="16"/>
  <c r="G858" i="16" s="1"/>
  <c r="E857" i="16"/>
  <c r="G857" i="16" s="1"/>
  <c r="E856" i="16"/>
  <c r="G856" i="16" s="1"/>
  <c r="E855" i="16"/>
  <c r="G855" i="16" s="1"/>
  <c r="E854" i="16"/>
  <c r="G854" i="16" s="1"/>
  <c r="E853" i="16"/>
  <c r="G853" i="16" s="1"/>
  <c r="E852" i="16"/>
  <c r="G852" i="16" s="1"/>
  <c r="E851" i="16"/>
  <c r="G851" i="16" s="1"/>
  <c r="E850" i="16"/>
  <c r="G850" i="16" s="1"/>
  <c r="E849" i="16"/>
  <c r="E848" i="16"/>
  <c r="G848" i="16" s="1"/>
  <c r="F68" i="15"/>
  <c r="D845" i="16"/>
  <c r="D68" i="15" s="1"/>
  <c r="C845" i="16"/>
  <c r="C68" i="15" s="1"/>
  <c r="E844" i="16"/>
  <c r="G844" i="16" s="1"/>
  <c r="E843" i="16"/>
  <c r="G843" i="16" s="1"/>
  <c r="E842" i="16"/>
  <c r="G842" i="16" s="1"/>
  <c r="E841" i="16"/>
  <c r="G841" i="16" s="1"/>
  <c r="E840" i="16"/>
  <c r="G840" i="16" s="1"/>
  <c r="E839" i="16"/>
  <c r="G839" i="16" s="1"/>
  <c r="E838" i="16"/>
  <c r="G838" i="16" s="1"/>
  <c r="D835" i="16"/>
  <c r="D67" i="15" s="1"/>
  <c r="C67" i="15"/>
  <c r="E834" i="16"/>
  <c r="G834" i="16" s="1"/>
  <c r="E833" i="16"/>
  <c r="G833" i="16" s="1"/>
  <c r="E832" i="16"/>
  <c r="G832" i="16" s="1"/>
  <c r="E831" i="16"/>
  <c r="G831" i="16" s="1"/>
  <c r="E830" i="16"/>
  <c r="G830" i="16" s="1"/>
  <c r="E824" i="16"/>
  <c r="G824" i="16" s="1"/>
  <c r="E823" i="16"/>
  <c r="G823" i="16" s="1"/>
  <c r="E822" i="16"/>
  <c r="G822" i="16" s="1"/>
  <c r="E821" i="16"/>
  <c r="G821" i="16" s="1"/>
  <c r="E820" i="16"/>
  <c r="G820" i="16" s="1"/>
  <c r="E819" i="16"/>
  <c r="G819" i="16" s="1"/>
  <c r="E818" i="16"/>
  <c r="G818" i="16" s="1"/>
  <c r="E817" i="16"/>
  <c r="G817" i="16" s="1"/>
  <c r="E815" i="16"/>
  <c r="F54" i="15"/>
  <c r="D653" i="16"/>
  <c r="D54" i="15" s="1"/>
  <c r="C653" i="16"/>
  <c r="C54" i="15" s="1"/>
  <c r="E652" i="16"/>
  <c r="G652" i="16" s="1"/>
  <c r="E651" i="16"/>
  <c r="G651" i="16" s="1"/>
  <c r="E650" i="16"/>
  <c r="G650" i="16" s="1"/>
  <c r="E649" i="16"/>
  <c r="G649" i="16" s="1"/>
  <c r="E648" i="16"/>
  <c r="G648" i="16" s="1"/>
  <c r="E647" i="16"/>
  <c r="G647" i="16" s="1"/>
  <c r="E646" i="16"/>
  <c r="G646" i="16" s="1"/>
  <c r="E645" i="16"/>
  <c r="G645" i="16" s="1"/>
  <c r="E644" i="16"/>
  <c r="G644" i="16" s="1"/>
  <c r="E643" i="16"/>
  <c r="G643" i="16" s="1"/>
  <c r="E642" i="16"/>
  <c r="G642" i="16" s="1"/>
  <c r="E641" i="16"/>
  <c r="G641" i="16" s="1"/>
  <c r="E640" i="16"/>
  <c r="G640" i="16" s="1"/>
  <c r="E639" i="16"/>
  <c r="G639" i="16" s="1"/>
  <c r="E638" i="16"/>
  <c r="G638" i="16" s="1"/>
  <c r="F53" i="15"/>
  <c r="D635" i="16"/>
  <c r="D53" i="15" s="1"/>
  <c r="C635" i="16"/>
  <c r="C53" i="15" s="1"/>
  <c r="E634" i="16"/>
  <c r="G634" i="16" s="1"/>
  <c r="E633" i="16"/>
  <c r="G633" i="16" s="1"/>
  <c r="E632" i="16"/>
  <c r="G632" i="16" s="1"/>
  <c r="E631" i="16"/>
  <c r="G631" i="16" s="1"/>
  <c r="E630" i="16"/>
  <c r="G630" i="16" s="1"/>
  <c r="F52" i="15"/>
  <c r="D627" i="16"/>
  <c r="D52" i="15" s="1"/>
  <c r="C627" i="16"/>
  <c r="C52" i="15" s="1"/>
  <c r="E626" i="16"/>
  <c r="G626" i="16" s="1"/>
  <c r="E625" i="16"/>
  <c r="G625" i="16" s="1"/>
  <c r="E624" i="16"/>
  <c r="G624" i="16" s="1"/>
  <c r="E623" i="16"/>
  <c r="G623" i="16" s="1"/>
  <c r="E622" i="16"/>
  <c r="G622" i="16" s="1"/>
  <c r="E621" i="16"/>
  <c r="G621" i="16" s="1"/>
  <c r="E620" i="16"/>
  <c r="G620" i="16" s="1"/>
  <c r="E619" i="16"/>
  <c r="G619" i="16" s="1"/>
  <c r="E618" i="16"/>
  <c r="G618" i="16" s="1"/>
  <c r="F51" i="15"/>
  <c r="D615" i="16"/>
  <c r="D51" i="15" s="1"/>
  <c r="C615" i="16"/>
  <c r="C51" i="15" s="1"/>
  <c r="E614" i="16"/>
  <c r="G614" i="16" s="1"/>
  <c r="E613" i="16"/>
  <c r="G613" i="16" s="1"/>
  <c r="E612" i="16"/>
  <c r="G612" i="16" s="1"/>
  <c r="E611" i="16"/>
  <c r="G611" i="16" s="1"/>
  <c r="E610" i="16"/>
  <c r="G610" i="16" s="1"/>
  <c r="E609" i="16"/>
  <c r="F50" i="15"/>
  <c r="D606" i="16"/>
  <c r="D50" i="15" s="1"/>
  <c r="C606" i="16"/>
  <c r="C50" i="15" s="1"/>
  <c r="E605" i="16"/>
  <c r="G605" i="16" s="1"/>
  <c r="E604" i="16"/>
  <c r="G604" i="16" s="1"/>
  <c r="E603" i="16"/>
  <c r="G603" i="16" s="1"/>
  <c r="E602" i="16"/>
  <c r="G602" i="16" s="1"/>
  <c r="E601" i="16"/>
  <c r="G601" i="16" s="1"/>
  <c r="E600" i="16"/>
  <c r="G600" i="16" s="1"/>
  <c r="E599" i="16"/>
  <c r="G599" i="16" s="1"/>
  <c r="E598" i="16"/>
  <c r="F49" i="15"/>
  <c r="D595" i="16"/>
  <c r="D49" i="15" s="1"/>
  <c r="C595" i="16"/>
  <c r="C49" i="15" s="1"/>
  <c r="E594" i="16"/>
  <c r="G594" i="16" s="1"/>
  <c r="E593" i="16"/>
  <c r="G593" i="16" s="1"/>
  <c r="E592" i="16"/>
  <c r="G592" i="16" s="1"/>
  <c r="E591" i="16"/>
  <c r="G591" i="16" s="1"/>
  <c r="E590" i="16"/>
  <c r="G590" i="16" s="1"/>
  <c r="E589" i="16"/>
  <c r="E588" i="16"/>
  <c r="G588" i="16" s="1"/>
  <c r="F48" i="15"/>
  <c r="D585" i="16"/>
  <c r="D48" i="15" s="1"/>
  <c r="C585" i="16"/>
  <c r="C48" i="15" s="1"/>
  <c r="E584" i="16"/>
  <c r="G584" i="16" s="1"/>
  <c r="E583" i="16"/>
  <c r="G583" i="16" s="1"/>
  <c r="E582" i="16"/>
  <c r="G582" i="16" s="1"/>
  <c r="E580" i="16"/>
  <c r="G580" i="16" s="1"/>
  <c r="E579" i="16"/>
  <c r="G579" i="16" s="1"/>
  <c r="E578" i="16"/>
  <c r="G578" i="16" s="1"/>
  <c r="E577" i="16"/>
  <c r="G577" i="16" s="1"/>
  <c r="E576" i="16"/>
  <c r="G576" i="16" s="1"/>
  <c r="E575" i="16"/>
  <c r="F47" i="15"/>
  <c r="D572" i="16"/>
  <c r="D47" i="15" s="1"/>
  <c r="C572" i="16"/>
  <c r="C47" i="15" s="1"/>
  <c r="E571" i="16"/>
  <c r="G571" i="16" s="1"/>
  <c r="E570" i="16"/>
  <c r="G570" i="16" s="1"/>
  <c r="E569" i="16"/>
  <c r="G569" i="16" s="1"/>
  <c r="E568" i="16"/>
  <c r="G568" i="16" s="1"/>
  <c r="E567" i="16"/>
  <c r="G567" i="16" s="1"/>
  <c r="E566" i="16"/>
  <c r="G566" i="16" s="1"/>
  <c r="E565" i="16"/>
  <c r="G565" i="16" s="1"/>
  <c r="E564" i="16"/>
  <c r="G564" i="16" s="1"/>
  <c r="E563" i="16"/>
  <c r="G563" i="16" s="1"/>
  <c r="F46" i="15"/>
  <c r="D560" i="16"/>
  <c r="D46" i="15" s="1"/>
  <c r="C560" i="16"/>
  <c r="C46" i="15" s="1"/>
  <c r="E559" i="16"/>
  <c r="G559" i="16" s="1"/>
  <c r="E558" i="16"/>
  <c r="G558" i="16" s="1"/>
  <c r="E557" i="16"/>
  <c r="G557" i="16" s="1"/>
  <c r="E556" i="16"/>
  <c r="G556" i="16" s="1"/>
  <c r="E555" i="16"/>
  <c r="G555" i="16" s="1"/>
  <c r="E554" i="16"/>
  <c r="G554" i="16" s="1"/>
  <c r="E553" i="16"/>
  <c r="G553" i="16" s="1"/>
  <c r="E552" i="16"/>
  <c r="G552" i="16" s="1"/>
  <c r="E551" i="16"/>
  <c r="G551" i="16" s="1"/>
  <c r="E550" i="16"/>
  <c r="G550" i="16" s="1"/>
  <c r="E549" i="16"/>
  <c r="G549" i="16" s="1"/>
  <c r="E548" i="16"/>
  <c r="G548" i="16" s="1"/>
  <c r="E547" i="16"/>
  <c r="G547" i="16" s="1"/>
  <c r="E546" i="16"/>
  <c r="G546" i="16" s="1"/>
  <c r="E545" i="16"/>
  <c r="G545" i="16" s="1"/>
  <c r="F45" i="15"/>
  <c r="D542" i="16"/>
  <c r="D45" i="15" s="1"/>
  <c r="C542" i="16"/>
  <c r="C45" i="15" s="1"/>
  <c r="E541" i="16"/>
  <c r="G541" i="16" s="1"/>
  <c r="E540" i="16"/>
  <c r="G540" i="16" s="1"/>
  <c r="E539" i="16"/>
  <c r="G539" i="16" s="1"/>
  <c r="E538" i="16"/>
  <c r="G538" i="16" s="1"/>
  <c r="E537" i="16"/>
  <c r="G537" i="16" s="1"/>
  <c r="E536" i="16"/>
  <c r="G536" i="16" s="1"/>
  <c r="E535" i="16"/>
  <c r="G535" i="16" s="1"/>
  <c r="E534" i="16"/>
  <c r="G534" i="16" s="1"/>
  <c r="F44" i="15"/>
  <c r="D531" i="16"/>
  <c r="D44" i="15" s="1"/>
  <c r="C531" i="16"/>
  <c r="C44" i="15" s="1"/>
  <c r="E530" i="16"/>
  <c r="G530" i="16" s="1"/>
  <c r="E529" i="16"/>
  <c r="G529" i="16" s="1"/>
  <c r="E528" i="16"/>
  <c r="G528" i="16" s="1"/>
  <c r="E527" i="16"/>
  <c r="G527" i="16" s="1"/>
  <c r="E526" i="16"/>
  <c r="G526" i="16" s="1"/>
  <c r="E525" i="16"/>
  <c r="G525" i="16" s="1"/>
  <c r="F43" i="15"/>
  <c r="D522" i="16"/>
  <c r="D43" i="15" s="1"/>
  <c r="C522" i="16"/>
  <c r="C43" i="15" s="1"/>
  <c r="E521" i="16"/>
  <c r="G521" i="16" s="1"/>
  <c r="E520" i="16"/>
  <c r="G520" i="16" s="1"/>
  <c r="E519" i="16"/>
  <c r="G519" i="16" s="1"/>
  <c r="E518" i="16"/>
  <c r="G518" i="16" s="1"/>
  <c r="E517" i="16"/>
  <c r="G517" i="16" s="1"/>
  <c r="E516" i="16"/>
  <c r="G516" i="16" s="1"/>
  <c r="E515" i="16"/>
  <c r="F42" i="15"/>
  <c r="D512" i="16"/>
  <c r="D42" i="15" s="1"/>
  <c r="C512" i="16"/>
  <c r="C42" i="15" s="1"/>
  <c r="E511" i="16"/>
  <c r="G511" i="16" s="1"/>
  <c r="E510" i="16"/>
  <c r="G510" i="16" s="1"/>
  <c r="E509" i="16"/>
  <c r="G509" i="16" s="1"/>
  <c r="E508" i="16"/>
  <c r="G508" i="16" s="1"/>
  <c r="E507" i="16"/>
  <c r="G507" i="16" s="1"/>
  <c r="F41" i="15"/>
  <c r="D504" i="16"/>
  <c r="D41" i="15" s="1"/>
  <c r="C504" i="16"/>
  <c r="C41" i="15" s="1"/>
  <c r="E503" i="16"/>
  <c r="G503" i="16" s="1"/>
  <c r="E502" i="16"/>
  <c r="G502" i="16" s="1"/>
  <c r="E500" i="16"/>
  <c r="G500" i="16" s="1"/>
  <c r="E499" i="16"/>
  <c r="G499" i="16" s="1"/>
  <c r="E498" i="16"/>
  <c r="G498" i="16" s="1"/>
  <c r="E497" i="16"/>
  <c r="G497" i="16" s="1"/>
  <c r="E496" i="16"/>
  <c r="G496" i="16" s="1"/>
  <c r="E495" i="16"/>
  <c r="G495" i="16" s="1"/>
  <c r="E494" i="16"/>
  <c r="G494" i="16" s="1"/>
  <c r="F40" i="15"/>
  <c r="D491" i="16"/>
  <c r="D40" i="15" s="1"/>
  <c r="C491" i="16"/>
  <c r="C40" i="15" s="1"/>
  <c r="E490" i="16"/>
  <c r="G490" i="16" s="1"/>
  <c r="E489" i="16"/>
  <c r="G489" i="16" s="1"/>
  <c r="E488" i="16"/>
  <c r="G488" i="16" s="1"/>
  <c r="E487" i="16"/>
  <c r="G487" i="16" s="1"/>
  <c r="E486" i="16"/>
  <c r="G486" i="16" s="1"/>
  <c r="F39" i="15"/>
  <c r="D483" i="16"/>
  <c r="D39" i="15" s="1"/>
  <c r="C483" i="16"/>
  <c r="C39" i="15" s="1"/>
  <c r="E482" i="16"/>
  <c r="G482" i="16" s="1"/>
  <c r="E481" i="16"/>
  <c r="G481" i="16" s="1"/>
  <c r="E480" i="16"/>
  <c r="G480" i="16" s="1"/>
  <c r="E479" i="16"/>
  <c r="G479" i="16" s="1"/>
  <c r="E478" i="16"/>
  <c r="E477" i="16"/>
  <c r="G477" i="16" s="1"/>
  <c r="F38" i="15"/>
  <c r="D474" i="16"/>
  <c r="D38" i="15" s="1"/>
  <c r="C474" i="16"/>
  <c r="C38" i="15" s="1"/>
  <c r="E473" i="16"/>
  <c r="G473" i="16" s="1"/>
  <c r="E472" i="16"/>
  <c r="G472" i="16" s="1"/>
  <c r="E471" i="16"/>
  <c r="G471" i="16" s="1"/>
  <c r="E470" i="16"/>
  <c r="G470" i="16" s="1"/>
  <c r="E469" i="16"/>
  <c r="G469" i="16" s="1"/>
  <c r="E468" i="16"/>
  <c r="F37" i="15"/>
  <c r="D465" i="16"/>
  <c r="D37" i="15" s="1"/>
  <c r="C465" i="16"/>
  <c r="C37" i="15" s="1"/>
  <c r="E464" i="16"/>
  <c r="G464" i="16" s="1"/>
  <c r="E463" i="16"/>
  <c r="G463" i="16" s="1"/>
  <c r="E462" i="16"/>
  <c r="G462" i="16" s="1"/>
  <c r="E461" i="16"/>
  <c r="G461" i="16" s="1"/>
  <c r="E460" i="16"/>
  <c r="G460" i="16" s="1"/>
  <c r="E459" i="16"/>
  <c r="G459" i="16" s="1"/>
  <c r="E458" i="16"/>
  <c r="G458" i="16" s="1"/>
  <c r="E457" i="16"/>
  <c r="G457" i="16" s="1"/>
  <c r="E456" i="16"/>
  <c r="G456" i="16" s="1"/>
  <c r="E455" i="16"/>
  <c r="G455" i="16" s="1"/>
  <c r="E454" i="16"/>
  <c r="G454" i="16" s="1"/>
  <c r="E453" i="16"/>
  <c r="G453" i="16" s="1"/>
  <c r="E452" i="16"/>
  <c r="G452" i="16" s="1"/>
  <c r="E451" i="16"/>
  <c r="G451" i="16" s="1"/>
  <c r="E450" i="16"/>
  <c r="G450" i="16" s="1"/>
  <c r="F36" i="15"/>
  <c r="D447" i="16"/>
  <c r="D36" i="15" s="1"/>
  <c r="C447" i="16"/>
  <c r="C36" i="15" s="1"/>
  <c r="E446" i="16"/>
  <c r="G446" i="16" s="1"/>
  <c r="E445" i="16"/>
  <c r="G445" i="16" s="1"/>
  <c r="E444" i="16"/>
  <c r="G444" i="16" s="1"/>
  <c r="E443" i="16"/>
  <c r="G443" i="16" s="1"/>
  <c r="E442" i="16"/>
  <c r="G442" i="16" s="1"/>
  <c r="E441" i="16"/>
  <c r="G441" i="16" s="1"/>
  <c r="E440" i="16"/>
  <c r="E439" i="16"/>
  <c r="G439" i="16" s="1"/>
  <c r="F35" i="15"/>
  <c r="D436" i="16"/>
  <c r="D35" i="15" s="1"/>
  <c r="C436" i="16"/>
  <c r="C35" i="15" s="1"/>
  <c r="E435" i="16"/>
  <c r="G435" i="16" s="1"/>
  <c r="E434" i="16"/>
  <c r="G434" i="16" s="1"/>
  <c r="E433" i="16"/>
  <c r="G433" i="16" s="1"/>
  <c r="E432" i="16"/>
  <c r="G432" i="16" s="1"/>
  <c r="E431" i="16"/>
  <c r="G431" i="16" s="1"/>
  <c r="E430" i="16"/>
  <c r="G430" i="16" s="1"/>
  <c r="E429" i="16"/>
  <c r="G429" i="16" s="1"/>
  <c r="E423" i="16"/>
  <c r="G423" i="16" s="1"/>
  <c r="E422" i="16"/>
  <c r="G422" i="16" s="1"/>
  <c r="E421" i="16"/>
  <c r="G421" i="16" s="1"/>
  <c r="F34" i="15"/>
  <c r="D418" i="16"/>
  <c r="D34" i="15" s="1"/>
  <c r="C418" i="16"/>
  <c r="C34" i="15" s="1"/>
  <c r="E417" i="16"/>
  <c r="G417" i="16" s="1"/>
  <c r="E416" i="16"/>
  <c r="G416" i="16" s="1"/>
  <c r="E415" i="16"/>
  <c r="G415" i="16" s="1"/>
  <c r="E414" i="16"/>
  <c r="G414" i="16" s="1"/>
  <c r="E412" i="16"/>
  <c r="G412" i="16" s="1"/>
  <c r="E411" i="16"/>
  <c r="G411" i="16" s="1"/>
  <c r="E410" i="16"/>
  <c r="G410" i="16" s="1"/>
  <c r="E409" i="16"/>
  <c r="G409" i="16" s="1"/>
  <c r="E408" i="16"/>
  <c r="G408" i="16" s="1"/>
  <c r="E407" i="16"/>
  <c r="G407" i="16" s="1"/>
  <c r="E406" i="16"/>
  <c r="G406" i="16" s="1"/>
  <c r="F33" i="15"/>
  <c r="D403" i="16"/>
  <c r="D33" i="15" s="1"/>
  <c r="C403" i="16"/>
  <c r="C33" i="15" s="1"/>
  <c r="E402" i="16"/>
  <c r="G402" i="16" s="1"/>
  <c r="E401" i="16"/>
  <c r="G401" i="16" s="1"/>
  <c r="E400" i="16"/>
  <c r="G400" i="16" s="1"/>
  <c r="E398" i="16"/>
  <c r="G398" i="16" s="1"/>
  <c r="E397" i="16"/>
  <c r="G397" i="16" s="1"/>
  <c r="E396" i="16"/>
  <c r="G396" i="16" s="1"/>
  <c r="E395" i="16"/>
  <c r="F32" i="15"/>
  <c r="D392" i="16"/>
  <c r="D32" i="15" s="1"/>
  <c r="C392" i="16"/>
  <c r="C32" i="15" s="1"/>
  <c r="E391" i="16"/>
  <c r="G391" i="16" s="1"/>
  <c r="E390" i="16"/>
  <c r="G390" i="16" s="1"/>
  <c r="E389" i="16"/>
  <c r="G389" i="16" s="1"/>
  <c r="E387" i="16"/>
  <c r="G387" i="16" s="1"/>
  <c r="E382" i="16"/>
  <c r="G382" i="16" s="1"/>
  <c r="E381" i="16"/>
  <c r="G381" i="16" s="1"/>
  <c r="E380" i="16"/>
  <c r="G380" i="16" s="1"/>
  <c r="F31" i="15"/>
  <c r="D377" i="16"/>
  <c r="D31" i="15" s="1"/>
  <c r="C377" i="16"/>
  <c r="C31" i="15" s="1"/>
  <c r="E376" i="16"/>
  <c r="G376" i="16" s="1"/>
  <c r="E375" i="16"/>
  <c r="G375" i="16" s="1"/>
  <c r="E374" i="16"/>
  <c r="G374" i="16" s="1"/>
  <c r="E373" i="16"/>
  <c r="G373" i="16" s="1"/>
  <c r="E369" i="16"/>
  <c r="G369" i="16" s="1"/>
  <c r="E368" i="16"/>
  <c r="G368" i="16" s="1"/>
  <c r="E367" i="16"/>
  <c r="G367" i="16" s="1"/>
  <c r="E366" i="16"/>
  <c r="G366" i="16" s="1"/>
  <c r="E365" i="16"/>
  <c r="G365" i="16" s="1"/>
  <c r="E364" i="16"/>
  <c r="G364" i="16" s="1"/>
  <c r="E363" i="16"/>
  <c r="G363" i="16" s="1"/>
  <c r="E362" i="16"/>
  <c r="G362" i="16" s="1"/>
  <c r="E361" i="16"/>
  <c r="G361" i="16" s="1"/>
  <c r="F30" i="15"/>
  <c r="D358" i="16"/>
  <c r="D30" i="15" s="1"/>
  <c r="C358" i="16"/>
  <c r="C30" i="15" s="1"/>
  <c r="E357" i="16"/>
  <c r="G357" i="16" s="1"/>
  <c r="E356" i="16"/>
  <c r="E355" i="16"/>
  <c r="G355" i="16" s="1"/>
  <c r="F29" i="15"/>
  <c r="D352" i="16"/>
  <c r="D29" i="15" s="1"/>
  <c r="C352" i="16"/>
  <c r="C29" i="15" s="1"/>
  <c r="E351" i="16"/>
  <c r="G351" i="16" s="1"/>
  <c r="E350" i="16"/>
  <c r="G350" i="16" s="1"/>
  <c r="E347" i="16"/>
  <c r="G347" i="16" s="1"/>
  <c r="E346" i="16"/>
  <c r="G346" i="16" s="1"/>
  <c r="E345" i="16"/>
  <c r="G345" i="16" s="1"/>
  <c r="F28" i="15"/>
  <c r="D342" i="16"/>
  <c r="D28" i="15" s="1"/>
  <c r="C342" i="16"/>
  <c r="C28" i="15" s="1"/>
  <c r="E341" i="16"/>
  <c r="G341" i="16" s="1"/>
  <c r="E340" i="16"/>
  <c r="G340" i="16" s="1"/>
  <c r="E337" i="16"/>
  <c r="G337" i="16" s="1"/>
  <c r="E336" i="16"/>
  <c r="G336" i="16" s="1"/>
  <c r="E335" i="16"/>
  <c r="G335" i="16" s="1"/>
  <c r="E334" i="16"/>
  <c r="F27" i="15"/>
  <c r="D331" i="16"/>
  <c r="D27" i="15" s="1"/>
  <c r="C27" i="15"/>
  <c r="E330" i="16"/>
  <c r="G330" i="16" s="1"/>
  <c r="E328" i="16"/>
  <c r="G328" i="16" s="1"/>
  <c r="E327" i="16"/>
  <c r="G327" i="16" s="1"/>
  <c r="E324" i="16"/>
  <c r="G324" i="16" s="1"/>
  <c r="E323" i="16"/>
  <c r="G323" i="16" s="1"/>
  <c r="E322" i="16"/>
  <c r="G322" i="16" s="1"/>
  <c r="E321" i="16"/>
  <c r="G321" i="16" s="1"/>
  <c r="E320" i="16"/>
  <c r="G320" i="16" s="1"/>
  <c r="E319" i="16"/>
  <c r="G319" i="16" s="1"/>
  <c r="F26" i="15"/>
  <c r="D316" i="16"/>
  <c r="D26" i="15" s="1"/>
  <c r="C316" i="16"/>
  <c r="C26" i="15" s="1"/>
  <c r="E315" i="16"/>
  <c r="G315" i="16" s="1"/>
  <c r="E314" i="16"/>
  <c r="G314" i="16" s="1"/>
  <c r="E313" i="16"/>
  <c r="G313" i="16" s="1"/>
  <c r="E310" i="16"/>
  <c r="G310" i="16" s="1"/>
  <c r="E309" i="16"/>
  <c r="G309" i="16" s="1"/>
  <c r="E308" i="16"/>
  <c r="E307" i="16"/>
  <c r="G307" i="16" s="1"/>
  <c r="F25" i="15"/>
  <c r="D304" i="16"/>
  <c r="D25" i="15" s="1"/>
  <c r="C304" i="16"/>
  <c r="C25" i="15" s="1"/>
  <c r="E303" i="16"/>
  <c r="G303" i="16" s="1"/>
  <c r="E302" i="16"/>
  <c r="G302" i="16" s="1"/>
  <c r="E301" i="16"/>
  <c r="G301" i="16" s="1"/>
  <c r="E298" i="16"/>
  <c r="G298" i="16" s="1"/>
  <c r="E297" i="16"/>
  <c r="G297" i="16" s="1"/>
  <c r="E296" i="16"/>
  <c r="G296" i="16" s="1"/>
  <c r="E295" i="16"/>
  <c r="G295" i="16" s="1"/>
  <c r="E294" i="16"/>
  <c r="G294" i="16" s="1"/>
  <c r="E293" i="16"/>
  <c r="G293" i="16" s="1"/>
  <c r="E292" i="16"/>
  <c r="E291" i="16"/>
  <c r="G291" i="16" s="1"/>
  <c r="E290" i="16"/>
  <c r="G290" i="16" s="1"/>
  <c r="F24" i="15"/>
  <c r="D287" i="16"/>
  <c r="D24" i="15" s="1"/>
  <c r="C287" i="16"/>
  <c r="C24" i="15" s="1"/>
  <c r="E286" i="16"/>
  <c r="G286" i="16" s="1"/>
  <c r="E285" i="16"/>
  <c r="G285" i="16" s="1"/>
  <c r="E284" i="16"/>
  <c r="G284" i="16" s="1"/>
  <c r="E281" i="16"/>
  <c r="G281" i="16" s="1"/>
  <c r="E280" i="16"/>
  <c r="G280" i="16" s="1"/>
  <c r="E279" i="16"/>
  <c r="G279" i="16" s="1"/>
  <c r="E278" i="16"/>
  <c r="G278" i="16" s="1"/>
  <c r="E277" i="16"/>
  <c r="G277" i="16" s="1"/>
  <c r="E276" i="16"/>
  <c r="G276" i="16" s="1"/>
  <c r="E275" i="16"/>
  <c r="G275" i="16" s="1"/>
  <c r="E274" i="16"/>
  <c r="G274" i="16" s="1"/>
  <c r="E273" i="16"/>
  <c r="G273" i="16" s="1"/>
  <c r="E272" i="16"/>
  <c r="G272" i="16" s="1"/>
  <c r="E271" i="16"/>
  <c r="G271" i="16" s="1"/>
  <c r="E270" i="16"/>
  <c r="G270" i="16" s="1"/>
  <c r="E269" i="16"/>
  <c r="G269" i="16" s="1"/>
  <c r="E268" i="16"/>
  <c r="G268" i="16" s="1"/>
  <c r="E267" i="16"/>
  <c r="G267" i="16" s="1"/>
  <c r="E266" i="16"/>
  <c r="G266" i="16" s="1"/>
  <c r="E265" i="16"/>
  <c r="G265" i="16" s="1"/>
  <c r="E264" i="16"/>
  <c r="F23" i="15"/>
  <c r="D261" i="16"/>
  <c r="D23" i="15" s="1"/>
  <c r="C261" i="16"/>
  <c r="C23" i="15" s="1"/>
  <c r="E260" i="16"/>
  <c r="G260" i="16" s="1"/>
  <c r="E259" i="16"/>
  <c r="G259" i="16" s="1"/>
  <c r="E258" i="16"/>
  <c r="G258" i="16" s="1"/>
  <c r="E255" i="16"/>
  <c r="G255" i="16" s="1"/>
  <c r="E254" i="16"/>
  <c r="G254" i="16" s="1"/>
  <c r="E253" i="16"/>
  <c r="G253" i="16" s="1"/>
  <c r="E252" i="16"/>
  <c r="G252" i="16" s="1"/>
  <c r="E251" i="16"/>
  <c r="G251" i="16" s="1"/>
  <c r="E250" i="16"/>
  <c r="G250" i="16" s="1"/>
  <c r="E249" i="16"/>
  <c r="F22" i="15"/>
  <c r="D246" i="16"/>
  <c r="D22" i="15" s="1"/>
  <c r="C246" i="16"/>
  <c r="C22" i="15" s="1"/>
  <c r="E245" i="16"/>
  <c r="G245" i="16" s="1"/>
  <c r="E244" i="16"/>
  <c r="G244" i="16" s="1"/>
  <c r="E243" i="16"/>
  <c r="G243" i="16" s="1"/>
  <c r="E240" i="16"/>
  <c r="G240" i="16" s="1"/>
  <c r="E239" i="16"/>
  <c r="G239" i="16" s="1"/>
  <c r="E238" i="16"/>
  <c r="G238" i="16" s="1"/>
  <c r="E237" i="16"/>
  <c r="G237" i="16" s="1"/>
  <c r="F21" i="15"/>
  <c r="D234" i="16"/>
  <c r="D21" i="15" s="1"/>
  <c r="C234" i="16"/>
  <c r="C21" i="15" s="1"/>
  <c r="E233" i="16"/>
  <c r="G233" i="16" s="1"/>
  <c r="E232" i="16"/>
  <c r="G232" i="16" s="1"/>
  <c r="F20" i="15"/>
  <c r="D226" i="16"/>
  <c r="D20" i="15" s="1"/>
  <c r="C226" i="16"/>
  <c r="C20" i="15" s="1"/>
  <c r="E225" i="16"/>
  <c r="G225" i="16" s="1"/>
  <c r="E224" i="16"/>
  <c r="G224" i="16" s="1"/>
  <c r="E223" i="16"/>
  <c r="G223" i="16" s="1"/>
  <c r="F19" i="15"/>
  <c r="D217" i="16"/>
  <c r="D19" i="15" s="1"/>
  <c r="C217" i="16"/>
  <c r="C19" i="15" s="1"/>
  <c r="E216" i="16"/>
  <c r="G216" i="16" s="1"/>
  <c r="E215" i="16"/>
  <c r="G215" i="16" s="1"/>
  <c r="E212" i="16"/>
  <c r="G212" i="16" s="1"/>
  <c r="E211" i="16"/>
  <c r="G211" i="16" s="1"/>
  <c r="E210" i="16"/>
  <c r="G210" i="16" s="1"/>
  <c r="F18" i="15"/>
  <c r="D207" i="16"/>
  <c r="D18" i="15" s="1"/>
  <c r="C207" i="16"/>
  <c r="C18" i="15" s="1"/>
  <c r="E206" i="16"/>
  <c r="G206" i="16" s="1"/>
  <c r="E205" i="16"/>
  <c r="G205" i="16" s="1"/>
  <c r="E202" i="16"/>
  <c r="G202" i="16" s="1"/>
  <c r="E201" i="16"/>
  <c r="G201" i="16" s="1"/>
  <c r="E200" i="16"/>
  <c r="G200" i="16" s="1"/>
  <c r="E199" i="16"/>
  <c r="G199" i="16" s="1"/>
  <c r="E198" i="16"/>
  <c r="G198" i="16" s="1"/>
  <c r="F17" i="15"/>
  <c r="D195" i="16"/>
  <c r="D17" i="15" s="1"/>
  <c r="C195" i="16"/>
  <c r="C17" i="15" s="1"/>
  <c r="E194" i="16"/>
  <c r="G194" i="16" s="1"/>
  <c r="E193" i="16"/>
  <c r="G193" i="16" s="1"/>
  <c r="E190" i="16"/>
  <c r="G190" i="16" s="1"/>
  <c r="E189" i="16"/>
  <c r="G189" i="16" s="1"/>
  <c r="E188" i="16"/>
  <c r="G188" i="16" s="1"/>
  <c r="E187" i="16"/>
  <c r="G187" i="16" s="1"/>
  <c r="E186" i="16"/>
  <c r="G186" i="16" s="1"/>
  <c r="E185" i="16"/>
  <c r="G185" i="16" s="1"/>
  <c r="E184" i="16"/>
  <c r="G184" i="16" s="1"/>
  <c r="E183" i="16"/>
  <c r="E182" i="16"/>
  <c r="G182" i="16" s="1"/>
  <c r="F16" i="15"/>
  <c r="D179" i="16"/>
  <c r="D16" i="15" s="1"/>
  <c r="C179" i="16"/>
  <c r="C16" i="15" s="1"/>
  <c r="E178" i="16"/>
  <c r="G178" i="16" s="1"/>
  <c r="E177" i="16"/>
  <c r="G177" i="16" s="1"/>
  <c r="E174" i="16"/>
  <c r="G174" i="16" s="1"/>
  <c r="E173" i="16"/>
  <c r="G173" i="16" s="1"/>
  <c r="E172" i="16"/>
  <c r="G172" i="16" s="1"/>
  <c r="E171" i="16"/>
  <c r="G171" i="16" s="1"/>
  <c r="E170" i="16"/>
  <c r="G170" i="16" s="1"/>
  <c r="E169" i="16"/>
  <c r="G169" i="16" s="1"/>
  <c r="F15" i="15"/>
  <c r="D166" i="16"/>
  <c r="D15" i="15" s="1"/>
  <c r="C166" i="16"/>
  <c r="C15" i="15" s="1"/>
  <c r="E165" i="16"/>
  <c r="G165" i="16" s="1"/>
  <c r="E164" i="16"/>
  <c r="G164" i="16" s="1"/>
  <c r="E163" i="16"/>
  <c r="G163" i="16" s="1"/>
  <c r="E162" i="16"/>
  <c r="G162" i="16" s="1"/>
  <c r="E157" i="16"/>
  <c r="G157" i="16" s="1"/>
  <c r="E156" i="16"/>
  <c r="G156" i="16" s="1"/>
  <c r="E155" i="16"/>
  <c r="G155" i="16" s="1"/>
  <c r="E154" i="16"/>
  <c r="G154" i="16" s="1"/>
  <c r="E153" i="16"/>
  <c r="G153" i="16" s="1"/>
  <c r="E152" i="16"/>
  <c r="G152" i="16" s="1"/>
  <c r="E151" i="16"/>
  <c r="G151" i="16" s="1"/>
  <c r="E150" i="16"/>
  <c r="G150" i="16" s="1"/>
  <c r="E149" i="16"/>
  <c r="G149" i="16" s="1"/>
  <c r="E148" i="16"/>
  <c r="G148" i="16" s="1"/>
  <c r="E147" i="16"/>
  <c r="G147" i="16" s="1"/>
  <c r="E146" i="16"/>
  <c r="G146" i="16" s="1"/>
  <c r="E145" i="16"/>
  <c r="G145" i="16" s="1"/>
  <c r="E144" i="16"/>
  <c r="G144" i="16" s="1"/>
  <c r="E143" i="16"/>
  <c r="G143" i="16" s="1"/>
  <c r="E142" i="16"/>
  <c r="G142" i="16" s="1"/>
  <c r="E141" i="16"/>
  <c r="G141" i="16" s="1"/>
  <c r="E140" i="16"/>
  <c r="G140" i="16" s="1"/>
  <c r="E139" i="16"/>
  <c r="G139" i="16" s="1"/>
  <c r="F14" i="15"/>
  <c r="D136" i="16"/>
  <c r="D14" i="15" s="1"/>
  <c r="C136" i="16"/>
  <c r="C14" i="15" s="1"/>
  <c r="E135" i="16"/>
  <c r="G135" i="16" s="1"/>
  <c r="E134" i="16"/>
  <c r="G134" i="16" s="1"/>
  <c r="E133" i="16"/>
  <c r="G133" i="16" s="1"/>
  <c r="E130" i="16"/>
  <c r="G130" i="16" s="1"/>
  <c r="E129" i="16"/>
  <c r="G129" i="16" s="1"/>
  <c r="E128" i="16"/>
  <c r="G128" i="16" s="1"/>
  <c r="E127" i="16"/>
  <c r="G127" i="16" s="1"/>
  <c r="E126" i="16"/>
  <c r="G126" i="16" s="1"/>
  <c r="E125" i="16"/>
  <c r="G125" i="16" s="1"/>
  <c r="E124" i="16"/>
  <c r="G124" i="16" s="1"/>
  <c r="E123" i="16"/>
  <c r="G123" i="16" s="1"/>
  <c r="E122" i="16"/>
  <c r="G122" i="16" s="1"/>
  <c r="D119" i="16"/>
  <c r="C119" i="16"/>
  <c r="E118" i="16"/>
  <c r="G118" i="16" s="1"/>
  <c r="E117" i="16"/>
  <c r="G117" i="16" s="1"/>
  <c r="E116" i="16"/>
  <c r="G116" i="16" s="1"/>
  <c r="E113" i="16"/>
  <c r="G113" i="16" s="1"/>
  <c r="E112" i="16"/>
  <c r="G112" i="16" s="1"/>
  <c r="E111" i="16"/>
  <c r="G111" i="16" s="1"/>
  <c r="E110" i="16"/>
  <c r="G110" i="16" s="1"/>
  <c r="E109" i="16"/>
  <c r="G109" i="16" s="1"/>
  <c r="E108" i="16"/>
  <c r="G108" i="16" s="1"/>
  <c r="E107" i="16"/>
  <c r="G107" i="16" s="1"/>
  <c r="E106" i="16"/>
  <c r="G106" i="16" s="1"/>
  <c r="E105" i="16"/>
  <c r="G105" i="16" s="1"/>
  <c r="E104" i="16"/>
  <c r="G104" i="16" s="1"/>
  <c r="E103" i="16"/>
  <c r="G103" i="16" s="1"/>
  <c r="E102" i="16"/>
  <c r="G102" i="16" s="1"/>
  <c r="E101" i="16"/>
  <c r="E100" i="16"/>
  <c r="G100" i="16" s="1"/>
  <c r="E99" i="16"/>
  <c r="G99" i="16" s="1"/>
  <c r="E98" i="16"/>
  <c r="G98" i="16" s="1"/>
  <c r="E97" i="16"/>
  <c r="G97" i="16" s="1"/>
  <c r="E96" i="16"/>
  <c r="G96" i="16" s="1"/>
  <c r="E95" i="16"/>
  <c r="G95" i="16" s="1"/>
  <c r="E94" i="16"/>
  <c r="G94" i="16" s="1"/>
  <c r="F11" i="15"/>
  <c r="D87" i="16"/>
  <c r="D11" i="15" s="1"/>
  <c r="C87" i="16"/>
  <c r="C11" i="15" s="1"/>
  <c r="E86" i="16"/>
  <c r="G86" i="16" s="1"/>
  <c r="E85" i="16"/>
  <c r="G85" i="16" s="1"/>
  <c r="E84" i="16"/>
  <c r="G84" i="16" s="1"/>
  <c r="E83" i="16"/>
  <c r="G83" i="16" s="1"/>
  <c r="E82" i="16"/>
  <c r="G82" i="16" s="1"/>
  <c r="E81" i="16"/>
  <c r="G81" i="16" s="1"/>
  <c r="E80" i="16"/>
  <c r="G80" i="16" s="1"/>
  <c r="E79" i="16"/>
  <c r="G79" i="16" s="1"/>
  <c r="E78" i="16"/>
  <c r="G78" i="16" s="1"/>
  <c r="E77" i="16"/>
  <c r="G77" i="16" s="1"/>
  <c r="E76" i="16"/>
  <c r="G76" i="16" s="1"/>
  <c r="F10" i="15"/>
  <c r="D73" i="16"/>
  <c r="D10" i="15" s="1"/>
  <c r="C73" i="16"/>
  <c r="C10" i="15" s="1"/>
  <c r="E72" i="16"/>
  <c r="G72" i="16" s="1"/>
  <c r="E71" i="16"/>
  <c r="G71" i="16" s="1"/>
  <c r="E69" i="16"/>
  <c r="G69" i="16" s="1"/>
  <c r="E68" i="16"/>
  <c r="G68" i="16" s="1"/>
  <c r="E67" i="16"/>
  <c r="G67" i="16" s="1"/>
  <c r="E66" i="16"/>
  <c r="G66" i="16" s="1"/>
  <c r="E65" i="16"/>
  <c r="G65" i="16" s="1"/>
  <c r="E64" i="16"/>
  <c r="G64" i="16" s="1"/>
  <c r="E62" i="16"/>
  <c r="G62" i="16" s="1"/>
  <c r="F9" i="15"/>
  <c r="D59" i="16"/>
  <c r="D9" i="15" s="1"/>
  <c r="C59" i="16"/>
  <c r="C9" i="15" s="1"/>
  <c r="E58" i="16"/>
  <c r="G58" i="16" s="1"/>
  <c r="E57" i="16"/>
  <c r="G57" i="16" s="1"/>
  <c r="E55" i="16"/>
  <c r="G55" i="16" s="1"/>
  <c r="E54" i="16"/>
  <c r="G54" i="16" s="1"/>
  <c r="E53" i="16"/>
  <c r="G53" i="16" s="1"/>
  <c r="E52" i="16"/>
  <c r="G52" i="16" s="1"/>
  <c r="E51" i="16"/>
  <c r="G51" i="16" s="1"/>
  <c r="E50" i="16"/>
  <c r="G50" i="16" s="1"/>
  <c r="E49" i="16"/>
  <c r="G49" i="16" s="1"/>
  <c r="E47" i="16"/>
  <c r="G47" i="16" s="1"/>
  <c r="E46" i="16"/>
  <c r="G46" i="16" s="1"/>
  <c r="F8" i="15"/>
  <c r="D8" i="15"/>
  <c r="C8" i="15"/>
  <c r="C12" i="15" s="1"/>
  <c r="E42" i="16"/>
  <c r="G42" i="16" s="1"/>
  <c r="E41" i="16"/>
  <c r="G41" i="16" s="1"/>
  <c r="E36" i="16"/>
  <c r="G36" i="16" s="1"/>
  <c r="E35" i="16"/>
  <c r="G35" i="16" s="1"/>
  <c r="E34" i="16"/>
  <c r="G34" i="16" s="1"/>
  <c r="E33" i="16"/>
  <c r="G33" i="16" s="1"/>
  <c r="E32" i="16"/>
  <c r="G32" i="16" s="1"/>
  <c r="E31" i="16"/>
  <c r="G31" i="16" s="1"/>
  <c r="F7" i="15"/>
  <c r="D26" i="16"/>
  <c r="D7" i="15" s="1"/>
  <c r="C7" i="15"/>
  <c r="E25" i="16"/>
  <c r="G25" i="16" s="1"/>
  <c r="E24" i="16"/>
  <c r="G24" i="16" s="1"/>
  <c r="E23" i="16"/>
  <c r="G23" i="16" s="1"/>
  <c r="E22" i="16"/>
  <c r="G22" i="16" s="1"/>
  <c r="E21" i="16"/>
  <c r="G21" i="16" s="1"/>
  <c r="E20" i="16"/>
  <c r="G20" i="16" s="1"/>
  <c r="E19" i="16"/>
  <c r="G19" i="16" s="1"/>
  <c r="E18" i="16"/>
  <c r="G18" i="16" s="1"/>
  <c r="E17" i="16"/>
  <c r="G17" i="16" s="1"/>
  <c r="E16" i="16"/>
  <c r="G16" i="16" s="1"/>
  <c r="E15" i="16"/>
  <c r="G15" i="16" s="1"/>
  <c r="E14" i="16"/>
  <c r="G14" i="16" s="1"/>
  <c r="E13" i="16"/>
  <c r="G13" i="16" s="1"/>
  <c r="E12" i="16"/>
  <c r="F6" i="15"/>
  <c r="E8" i="16"/>
  <c r="G8" i="16" s="1"/>
  <c r="F16" i="7"/>
  <c r="I15" i="7"/>
  <c r="H15" i="7"/>
  <c r="C85" i="15" l="1"/>
  <c r="C89" i="15" s="1"/>
  <c r="C93" i="15" s="1"/>
  <c r="C78" i="15"/>
  <c r="C84" i="15"/>
  <c r="F15" i="7"/>
  <c r="G16" i="7" s="1"/>
  <c r="H11" i="17"/>
  <c r="H16" i="17"/>
  <c r="H13" i="17"/>
  <c r="H12" i="17"/>
  <c r="H14" i="17"/>
  <c r="H15" i="17"/>
  <c r="C36" i="17"/>
  <c r="C34" i="17"/>
  <c r="I32" i="16"/>
  <c r="D77" i="15"/>
  <c r="I1025" i="16"/>
  <c r="H9" i="16"/>
  <c r="H6" i="15" s="1"/>
  <c r="E9" i="16"/>
  <c r="E6" i="15" s="1"/>
  <c r="H1047" i="16"/>
  <c r="C13" i="15"/>
  <c r="H1051" i="16"/>
  <c r="I1050" i="16"/>
  <c r="D810" i="16"/>
  <c r="F13" i="15"/>
  <c r="F65" i="15" s="1"/>
  <c r="I8" i="16"/>
  <c r="I1034" i="16"/>
  <c r="I1023" i="16"/>
  <c r="I1024" i="16"/>
  <c r="I987" i="16"/>
  <c r="I988" i="16"/>
  <c r="I135" i="16"/>
  <c r="I986" i="16"/>
  <c r="I68" i="16"/>
  <c r="I1028" i="16"/>
  <c r="I985" i="16"/>
  <c r="I993" i="16"/>
  <c r="I36" i="16"/>
  <c r="H1038" i="16"/>
  <c r="I990" i="16"/>
  <c r="I992" i="16"/>
  <c r="I1008" i="16"/>
  <c r="E287" i="16"/>
  <c r="E24" i="15" s="1"/>
  <c r="E119" i="16"/>
  <c r="I116" i="16"/>
  <c r="E504" i="16"/>
  <c r="E41" i="15" s="1"/>
  <c r="I1026" i="16"/>
  <c r="I991" i="16"/>
  <c r="E304" i="16"/>
  <c r="E25" i="15" s="1"/>
  <c r="I972" i="16"/>
  <c r="I34" i="16"/>
  <c r="I1037" i="16"/>
  <c r="G881" i="16"/>
  <c r="G70" i="15" s="1"/>
  <c r="G87" i="16"/>
  <c r="G11" i="15" s="1"/>
  <c r="G59" i="16"/>
  <c r="G9" i="15" s="1"/>
  <c r="E59" i="16"/>
  <c r="E9" i="15" s="1"/>
  <c r="D13" i="15"/>
  <c r="E195" i="16"/>
  <c r="E17" i="15" s="1"/>
  <c r="E881" i="16"/>
  <c r="E70" i="15" s="1"/>
  <c r="E1051" i="16"/>
  <c r="E87" i="15" s="1"/>
  <c r="G264" i="16"/>
  <c r="D89" i="16"/>
  <c r="D6" i="15"/>
  <c r="D12" i="15" s="1"/>
  <c r="G8" i="15"/>
  <c r="G136" i="16"/>
  <c r="G14" i="15" s="1"/>
  <c r="E1019" i="16"/>
  <c r="E81" i="15" s="1"/>
  <c r="G1056" i="16"/>
  <c r="C89" i="16"/>
  <c r="C6" i="15"/>
  <c r="E542" i="16"/>
  <c r="E45" i="15" s="1"/>
  <c r="F67" i="15"/>
  <c r="F77" i="15" s="1"/>
  <c r="G101" i="16"/>
  <c r="G292" i="16"/>
  <c r="E342" i="16"/>
  <c r="E28" i="15" s="1"/>
  <c r="E436" i="16"/>
  <c r="E35" i="15" s="1"/>
  <c r="D84" i="15"/>
  <c r="G334" i="16"/>
  <c r="G352" i="16"/>
  <c r="G29" i="15" s="1"/>
  <c r="F81" i="15"/>
  <c r="F84" i="15" s="1"/>
  <c r="E166" i="16"/>
  <c r="E15" i="15" s="1"/>
  <c r="F12" i="15"/>
  <c r="E26" i="16"/>
  <c r="E7" i="15" s="1"/>
  <c r="E226" i="16"/>
  <c r="E20" i="15" s="1"/>
  <c r="E352" i="16"/>
  <c r="E29" i="15" s="1"/>
  <c r="C996" i="16"/>
  <c r="I989" i="16"/>
  <c r="G207" i="16"/>
  <c r="G217" i="16"/>
  <c r="G19" i="15" s="1"/>
  <c r="G179" i="16"/>
  <c r="G16" i="15" s="1"/>
  <c r="G226" i="16"/>
  <c r="G377" i="16"/>
  <c r="G31" i="15" s="1"/>
  <c r="I42" i="16"/>
  <c r="I129" i="16"/>
  <c r="G246" i="16"/>
  <c r="G22" i="15" s="1"/>
  <c r="G331" i="16"/>
  <c r="G73" i="16"/>
  <c r="G10" i="15" s="1"/>
  <c r="G234" i="16"/>
  <c r="G21" i="15" s="1"/>
  <c r="G183" i="16"/>
  <c r="E8" i="15"/>
  <c r="E217" i="16"/>
  <c r="E19" i="15" s="1"/>
  <c r="E246" i="16"/>
  <c r="E22" i="15" s="1"/>
  <c r="E403" i="16"/>
  <c r="E33" i="15" s="1"/>
  <c r="G395" i="16"/>
  <c r="G504" i="16"/>
  <c r="E207" i="16"/>
  <c r="E18" i="15" s="1"/>
  <c r="E261" i="16"/>
  <c r="E23" i="15" s="1"/>
  <c r="I41" i="16"/>
  <c r="E73" i="16"/>
  <c r="E10" i="15" s="1"/>
  <c r="G166" i="16"/>
  <c r="G15" i="15" s="1"/>
  <c r="E179" i="16"/>
  <c r="E16" i="15" s="1"/>
  <c r="E331" i="16"/>
  <c r="E27" i="15" s="1"/>
  <c r="G12" i="16"/>
  <c r="G26" i="16" s="1"/>
  <c r="I31" i="16"/>
  <c r="E136" i="16"/>
  <c r="E234" i="16"/>
  <c r="E21" i="15" s="1"/>
  <c r="E418" i="16"/>
  <c r="E34" i="15" s="1"/>
  <c r="G468" i="16"/>
  <c r="G474" i="16" s="1"/>
  <c r="G38" i="15" s="1"/>
  <c r="E474" i="16"/>
  <c r="E38" i="15" s="1"/>
  <c r="E512" i="16"/>
  <c r="E42" i="15" s="1"/>
  <c r="G560" i="16"/>
  <c r="G46" i="15" s="1"/>
  <c r="G7" i="16"/>
  <c r="E87" i="16"/>
  <c r="E11" i="15" s="1"/>
  <c r="E447" i="16"/>
  <c r="E36" i="15" s="1"/>
  <c r="G440" i="16"/>
  <c r="G447" i="16" s="1"/>
  <c r="G36" i="15" s="1"/>
  <c r="G512" i="16"/>
  <c r="G42" i="15" s="1"/>
  <c r="G531" i="16"/>
  <c r="G44" i="15" s="1"/>
  <c r="E615" i="16"/>
  <c r="E51" i="15" s="1"/>
  <c r="G609" i="16"/>
  <c r="G615" i="16" s="1"/>
  <c r="G51" i="15" s="1"/>
  <c r="G635" i="16"/>
  <c r="G53" i="15" s="1"/>
  <c r="E845" i="16"/>
  <c r="E68" i="15" s="1"/>
  <c r="I33" i="16"/>
  <c r="G418" i="16"/>
  <c r="G34" i="15" s="1"/>
  <c r="G436" i="16"/>
  <c r="G35" i="15" s="1"/>
  <c r="G491" i="16"/>
  <c r="G40" i="15" s="1"/>
  <c r="E595" i="16"/>
  <c r="E49" i="15" s="1"/>
  <c r="G589" i="16"/>
  <c r="G595" i="16" s="1"/>
  <c r="G49" i="15" s="1"/>
  <c r="E925" i="16"/>
  <c r="E72" i="15" s="1"/>
  <c r="G905" i="16"/>
  <c r="I35" i="16"/>
  <c r="E316" i="16"/>
  <c r="E26" i="15" s="1"/>
  <c r="G308" i="16"/>
  <c r="E358" i="16"/>
  <c r="E30" i="15" s="1"/>
  <c r="G356" i="16"/>
  <c r="E377" i="16"/>
  <c r="E31" i="15" s="1"/>
  <c r="E465" i="16"/>
  <c r="E37" i="15" s="1"/>
  <c r="E483" i="16"/>
  <c r="E39" i="15" s="1"/>
  <c r="G478" i="16"/>
  <c r="G483" i="16" s="1"/>
  <c r="G39" i="15" s="1"/>
  <c r="G465" i="16"/>
  <c r="G37" i="15" s="1"/>
  <c r="E531" i="16"/>
  <c r="E44" i="15" s="1"/>
  <c r="G572" i="16"/>
  <c r="G47" i="15" s="1"/>
  <c r="E635" i="16"/>
  <c r="E53" i="15" s="1"/>
  <c r="E653" i="16"/>
  <c r="E54" i="15" s="1"/>
  <c r="G392" i="16"/>
  <c r="G32" i="15" s="1"/>
  <c r="E491" i="16"/>
  <c r="E40" i="15" s="1"/>
  <c r="E953" i="16"/>
  <c r="E74" i="15" s="1"/>
  <c r="G947" i="16"/>
  <c r="G953" i="16" s="1"/>
  <c r="E969" i="16"/>
  <c r="E75" i="15" s="1"/>
  <c r="I1027" i="16"/>
  <c r="E522" i="16"/>
  <c r="E43" i="15" s="1"/>
  <c r="I1016" i="16"/>
  <c r="I1032" i="16"/>
  <c r="G515" i="16"/>
  <c r="G522" i="16" s="1"/>
  <c r="G43" i="15" s="1"/>
  <c r="E560" i="16"/>
  <c r="E46" i="15" s="1"/>
  <c r="G845" i="16"/>
  <c r="E868" i="16"/>
  <c r="E69" i="15" s="1"/>
  <c r="E994" i="16"/>
  <c r="E76" i="15" s="1"/>
  <c r="G249" i="16"/>
  <c r="E392" i="16"/>
  <c r="E32" i="15" s="1"/>
  <c r="G542" i="16"/>
  <c r="G45" i="15" s="1"/>
  <c r="G849" i="16"/>
  <c r="E944" i="16"/>
  <c r="E73" i="15" s="1"/>
  <c r="G994" i="16"/>
  <c r="G76" i="15" s="1"/>
  <c r="C1040" i="16"/>
  <c r="E585" i="16"/>
  <c r="E48" i="15" s="1"/>
  <c r="G575" i="16"/>
  <c r="G585" i="16" s="1"/>
  <c r="G48" i="15" s="1"/>
  <c r="E606" i="16"/>
  <c r="E50" i="15" s="1"/>
  <c r="G598" i="16"/>
  <c r="G606" i="16" s="1"/>
  <c r="G50" i="15" s="1"/>
  <c r="E627" i="16"/>
  <c r="E52" i="15" s="1"/>
  <c r="G653" i="16"/>
  <c r="G54" i="15" s="1"/>
  <c r="D996" i="16"/>
  <c r="D1040" i="16"/>
  <c r="G969" i="16"/>
  <c r="G75" i="15" s="1"/>
  <c r="E1029" i="16"/>
  <c r="I1036" i="16"/>
  <c r="G928" i="16"/>
  <c r="G944" i="16" s="1"/>
  <c r="G73" i="15" s="1"/>
  <c r="H994" i="16"/>
  <c r="G1005" i="16"/>
  <c r="G1019" i="16" s="1"/>
  <c r="I1033" i="16"/>
  <c r="G1029" i="16"/>
  <c r="G82" i="15" s="1"/>
  <c r="G815" i="16"/>
  <c r="E835" i="16"/>
  <c r="E67" i="15" s="1"/>
  <c r="E902" i="16"/>
  <c r="E71" i="15" s="1"/>
  <c r="E1038" i="16"/>
  <c r="E83" i="15" s="1"/>
  <c r="G1046" i="16"/>
  <c r="I1046" i="16" s="1"/>
  <c r="E572" i="16"/>
  <c r="E47" i="15" s="1"/>
  <c r="G627" i="16"/>
  <c r="G52" i="15" s="1"/>
  <c r="G884" i="16"/>
  <c r="G902" i="16" s="1"/>
  <c r="G71" i="15" s="1"/>
  <c r="G1038" i="16"/>
  <c r="G4" i="7"/>
  <c r="D78" i="15" l="1"/>
  <c r="G9" i="16"/>
  <c r="G89" i="16" s="1"/>
  <c r="P7" i="16"/>
  <c r="P1058" i="16" s="1"/>
  <c r="O1058" i="16"/>
  <c r="Q7" i="16"/>
  <c r="Q1058" i="16" s="1"/>
  <c r="H23" i="17"/>
  <c r="E77" i="15"/>
  <c r="H83" i="15"/>
  <c r="I1038" i="16"/>
  <c r="E13" i="15"/>
  <c r="E810" i="16"/>
  <c r="H87" i="15"/>
  <c r="I87" i="15" s="1"/>
  <c r="I1051" i="16"/>
  <c r="H8" i="15"/>
  <c r="I8" i="15" s="1"/>
  <c r="H76" i="15"/>
  <c r="I76" i="15" s="1"/>
  <c r="I994" i="16"/>
  <c r="H86" i="15"/>
  <c r="D998" i="16"/>
  <c r="D1042" i="16" s="1"/>
  <c r="D1054" i="16" s="1"/>
  <c r="D1058" i="16" s="1"/>
  <c r="F85" i="15"/>
  <c r="F89" i="15" s="1"/>
  <c r="F93" i="15" s="1"/>
  <c r="D85" i="15"/>
  <c r="G119" i="16"/>
  <c r="F78" i="15"/>
  <c r="C998" i="16"/>
  <c r="C1042" i="16" s="1"/>
  <c r="C1054" i="16" s="1"/>
  <c r="C1058" i="16" s="1"/>
  <c r="E89" i="16"/>
  <c r="I1056" i="16"/>
  <c r="G91" i="15"/>
  <c r="I91" i="15" s="1"/>
  <c r="E1040" i="16"/>
  <c r="E82" i="15"/>
  <c r="E84" i="15" s="1"/>
  <c r="G74" i="15"/>
  <c r="G287" i="16"/>
  <c r="G24" i="15" s="1"/>
  <c r="E12" i="15"/>
  <c r="G27" i="15"/>
  <c r="G1040" i="16"/>
  <c r="G81" i="15"/>
  <c r="G68" i="15"/>
  <c r="G41" i="15"/>
  <c r="G18" i="15"/>
  <c r="G342" i="16"/>
  <c r="E14" i="15"/>
  <c r="G83" i="15"/>
  <c r="G304" i="16"/>
  <c r="G25" i="15" s="1"/>
  <c r="G7" i="15"/>
  <c r="G20" i="15"/>
  <c r="G261" i="16"/>
  <c r="G358" i="16"/>
  <c r="I7" i="16"/>
  <c r="G868" i="16"/>
  <c r="G69" i="15" s="1"/>
  <c r="G316" i="16"/>
  <c r="G403" i="16"/>
  <c r="E996" i="16"/>
  <c r="G195" i="16"/>
  <c r="G835" i="16"/>
  <c r="G67" i="15" s="1"/>
  <c r="G925" i="16"/>
  <c r="G1047" i="16"/>
  <c r="I1047" i="16" s="1"/>
  <c r="G12" i="7"/>
  <c r="G9" i="7"/>
  <c r="G8" i="7"/>
  <c r="G5" i="7"/>
  <c r="G7" i="7"/>
  <c r="G14" i="7"/>
  <c r="G10" i="7"/>
  <c r="G6" i="7"/>
  <c r="G11" i="7"/>
  <c r="G13" i="7"/>
  <c r="G122" i="3"/>
  <c r="I118" i="16" s="1"/>
  <c r="G121" i="3"/>
  <c r="I117" i="16" s="1"/>
  <c r="G119" i="3"/>
  <c r="I113" i="16" s="1"/>
  <c r="G118" i="3"/>
  <c r="I112" i="16" s="1"/>
  <c r="G117" i="3"/>
  <c r="I111" i="16" s="1"/>
  <c r="G116" i="3"/>
  <c r="I110" i="16" s="1"/>
  <c r="G115" i="3"/>
  <c r="G113" i="3"/>
  <c r="I109" i="16" s="1"/>
  <c r="G112" i="3"/>
  <c r="I108" i="16" s="1"/>
  <c r="G110" i="3"/>
  <c r="I106" i="16" s="1"/>
  <c r="G109" i="3"/>
  <c r="I105" i="16" s="1"/>
  <c r="G107" i="3"/>
  <c r="I103" i="16" s="1"/>
  <c r="G106" i="3"/>
  <c r="I102" i="16" s="1"/>
  <c r="G104" i="3"/>
  <c r="I100" i="16" s="1"/>
  <c r="G102" i="3"/>
  <c r="I98" i="16" s="1"/>
  <c r="G100" i="3"/>
  <c r="I96" i="16" s="1"/>
  <c r="G98" i="3"/>
  <c r="H94" i="16" s="1"/>
  <c r="G87" i="3"/>
  <c r="I80" i="16" s="1"/>
  <c r="G54" i="3"/>
  <c r="I50" i="16" s="1"/>
  <c r="G16" i="3"/>
  <c r="H14" i="16" s="1"/>
  <c r="I14" i="16" s="1"/>
  <c r="G17" i="3"/>
  <c r="G18" i="3"/>
  <c r="H16" i="16" s="1"/>
  <c r="I16" i="16" s="1"/>
  <c r="H17" i="16"/>
  <c r="I17" i="16" s="1"/>
  <c r="G20" i="3"/>
  <c r="H18" i="16" s="1"/>
  <c r="I18" i="16" s="1"/>
  <c r="G21" i="3"/>
  <c r="H19" i="16" s="1"/>
  <c r="I19" i="16" s="1"/>
  <c r="G22" i="3"/>
  <c r="H20" i="16" s="1"/>
  <c r="I20" i="16" s="1"/>
  <c r="G14" i="3"/>
  <c r="H12" i="16" s="1"/>
  <c r="G6" i="15" l="1"/>
  <c r="I6" i="15" s="1"/>
  <c r="I9" i="16"/>
  <c r="H15" i="16"/>
  <c r="I15" i="16" s="1"/>
  <c r="E65" i="15"/>
  <c r="E78" i="15" s="1"/>
  <c r="I83" i="15"/>
  <c r="D89" i="15"/>
  <c r="D93" i="15" s="1"/>
  <c r="G13" i="15"/>
  <c r="G810" i="16"/>
  <c r="I94" i="16"/>
  <c r="I12" i="16"/>
  <c r="G26" i="15"/>
  <c r="G72" i="15"/>
  <c r="G77" i="15" s="1"/>
  <c r="G23" i="15"/>
  <c r="E998" i="16"/>
  <c r="E1042" i="16" s="1"/>
  <c r="E1054" i="16" s="1"/>
  <c r="E1058" i="16" s="1"/>
  <c r="G17" i="15"/>
  <c r="G86" i="15"/>
  <c r="I86" i="15" s="1"/>
  <c r="G28" i="15"/>
  <c r="G30" i="15"/>
  <c r="G84" i="15"/>
  <c r="G33" i="15"/>
  <c r="G996" i="16"/>
  <c r="G15" i="7"/>
  <c r="M1115" i="3"/>
  <c r="L1115" i="3"/>
  <c r="L1108" i="3"/>
  <c r="M1108" i="3"/>
  <c r="M1102" i="3"/>
  <c r="L1102" i="3"/>
  <c r="M1092" i="3"/>
  <c r="L1092" i="3"/>
  <c r="M1068" i="3"/>
  <c r="L1068" i="3"/>
  <c r="M1065" i="3"/>
  <c r="L1065" i="3"/>
  <c r="M1062" i="3"/>
  <c r="L1062" i="3"/>
  <c r="M1056" i="3"/>
  <c r="L1056" i="3"/>
  <c r="M1050" i="3"/>
  <c r="L1050" i="3"/>
  <c r="M1044" i="3"/>
  <c r="L1044" i="3"/>
  <c r="M1005" i="3"/>
  <c r="L1005" i="3"/>
  <c r="M1009" i="3"/>
  <c r="L1009" i="3"/>
  <c r="M1002" i="3"/>
  <c r="L1002" i="3"/>
  <c r="M999" i="3"/>
  <c r="L999" i="3"/>
  <c r="M996" i="3"/>
  <c r="L996" i="3"/>
  <c r="M993" i="3"/>
  <c r="L993" i="3"/>
  <c r="M990" i="3"/>
  <c r="L990" i="3"/>
  <c r="M987" i="3"/>
  <c r="L987" i="3"/>
  <c r="M975" i="3"/>
  <c r="L975" i="3"/>
  <c r="M960" i="3"/>
  <c r="L960" i="3"/>
  <c r="G12" i="15" l="1"/>
  <c r="E85" i="15"/>
  <c r="E89" i="15" s="1"/>
  <c r="E93" i="15" s="1"/>
  <c r="G65" i="15"/>
  <c r="G78" i="15" s="1"/>
  <c r="G998" i="16"/>
  <c r="G1042" i="16" s="1"/>
  <c r="G1054" i="16" s="1"/>
  <c r="G1058" i="16" s="1"/>
  <c r="G59" i="3"/>
  <c r="I54" i="16" s="1"/>
  <c r="G85" i="15" l="1"/>
  <c r="G89" i="15" s="1"/>
  <c r="G93" i="15" s="1"/>
  <c r="Q107" i="9"/>
  <c r="Q65" i="9"/>
  <c r="Q64" i="9"/>
  <c r="Q63" i="9"/>
  <c r="Q62" i="9"/>
  <c r="Q61" i="9"/>
  <c r="Q60" i="9"/>
  <c r="Q59" i="9"/>
  <c r="P113" i="9"/>
  <c r="O113" i="9"/>
  <c r="N113" i="9"/>
  <c r="M113" i="9"/>
  <c r="L113" i="9"/>
  <c r="K113" i="9"/>
  <c r="J113" i="9"/>
  <c r="I113" i="9"/>
  <c r="H113" i="9"/>
  <c r="G113" i="9"/>
  <c r="F113" i="9"/>
  <c r="E113" i="9"/>
  <c r="Q111" i="9"/>
  <c r="Q110" i="9"/>
  <c r="Q109" i="9"/>
  <c r="Q108" i="9"/>
  <c r="Q106" i="9"/>
  <c r="Q105" i="9"/>
  <c r="Q104" i="9"/>
  <c r="Q103" i="9"/>
  <c r="Q102" i="9"/>
  <c r="Q97" i="9"/>
  <c r="Q95" i="9"/>
  <c r="Q91" i="9"/>
  <c r="P89" i="9"/>
  <c r="O89" i="9"/>
  <c r="N89" i="9"/>
  <c r="M89" i="9"/>
  <c r="L89" i="9"/>
  <c r="K89" i="9"/>
  <c r="J89" i="9"/>
  <c r="I89" i="9"/>
  <c r="H89" i="9"/>
  <c r="G89" i="9"/>
  <c r="F89" i="9"/>
  <c r="E89" i="9"/>
  <c r="Q87" i="9"/>
  <c r="Q86" i="9"/>
  <c r="Q85" i="9"/>
  <c r="P81" i="9"/>
  <c r="O81" i="9"/>
  <c r="N81" i="9"/>
  <c r="M81" i="9"/>
  <c r="L81" i="9"/>
  <c r="L83" i="9" s="1"/>
  <c r="K81" i="9"/>
  <c r="J81" i="9"/>
  <c r="I81" i="9"/>
  <c r="H81" i="9"/>
  <c r="G81" i="9"/>
  <c r="F81" i="9"/>
  <c r="E81" i="9"/>
  <c r="Q79" i="9"/>
  <c r="Q78" i="9"/>
  <c r="Q77" i="9"/>
  <c r="Q76" i="9"/>
  <c r="Q75" i="9"/>
  <c r="Q74" i="9"/>
  <c r="Q73" i="9"/>
  <c r="Q72" i="9"/>
  <c r="Q71" i="9"/>
  <c r="Q70"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P14" i="9"/>
  <c r="O14" i="9"/>
  <c r="N14" i="9"/>
  <c r="M14" i="9"/>
  <c r="L14" i="9"/>
  <c r="K14" i="9"/>
  <c r="J14" i="9"/>
  <c r="I14" i="9"/>
  <c r="H14" i="9"/>
  <c r="G14" i="9"/>
  <c r="F14" i="9"/>
  <c r="E14" i="9"/>
  <c r="Q12" i="9"/>
  <c r="Q11" i="9"/>
  <c r="Q10" i="9"/>
  <c r="Q9" i="9"/>
  <c r="Q8" i="9"/>
  <c r="Q7" i="9"/>
  <c r="L93" i="9" l="1"/>
  <c r="G83" i="9"/>
  <c r="G93" i="9" s="1"/>
  <c r="F83" i="9"/>
  <c r="F93" i="9" s="1"/>
  <c r="N83" i="9"/>
  <c r="N93" i="9" s="1"/>
  <c r="O83" i="9"/>
  <c r="O93" i="9" s="1"/>
  <c r="E83" i="9"/>
  <c r="E93" i="9" s="1"/>
  <c r="M83" i="9"/>
  <c r="M93" i="9" s="1"/>
  <c r="Q113" i="9"/>
  <c r="K83" i="9"/>
  <c r="K93" i="9" s="1"/>
  <c r="H83" i="9"/>
  <c r="P83" i="9"/>
  <c r="P93" i="9" s="1"/>
  <c r="I83" i="9"/>
  <c r="I93" i="9" s="1"/>
  <c r="J83" i="9"/>
  <c r="J93" i="9" s="1"/>
  <c r="E98" i="9"/>
  <c r="E115" i="9" s="1"/>
  <c r="E117" i="9" s="1"/>
  <c r="M98" i="9"/>
  <c r="M115" i="9" s="1"/>
  <c r="F98" i="9"/>
  <c r="F115" i="9" s="1"/>
  <c r="N98" i="9"/>
  <c r="N115" i="9" s="1"/>
  <c r="O98" i="9"/>
  <c r="O115" i="9" s="1"/>
  <c r="H98" i="9"/>
  <c r="H115" i="9" s="1"/>
  <c r="P98" i="9"/>
  <c r="P115" i="9" s="1"/>
  <c r="K98" i="9"/>
  <c r="K115" i="9" s="1"/>
  <c r="G98" i="9"/>
  <c r="G115" i="9" s="1"/>
  <c r="J98" i="9"/>
  <c r="J115" i="9" s="1"/>
  <c r="I98" i="9"/>
  <c r="I115" i="9" s="1"/>
  <c r="L98" i="9"/>
  <c r="L115" i="9" s="1"/>
  <c r="H93" i="9"/>
  <c r="Q14" i="9"/>
  <c r="Q89" i="9"/>
  <c r="Q81" i="9"/>
  <c r="F117" i="9" l="1"/>
  <c r="G117" i="9" s="1"/>
  <c r="H117" i="9" s="1"/>
  <c r="I117" i="9" s="1"/>
  <c r="J117" i="9" s="1"/>
  <c r="K117" i="9" s="1"/>
  <c r="L117" i="9" s="1"/>
  <c r="M117" i="9" s="1"/>
  <c r="N117" i="9" s="1"/>
  <c r="O117" i="9" s="1"/>
  <c r="P117" i="9" s="1"/>
  <c r="Q93" i="9"/>
  <c r="Q83" i="9"/>
  <c r="Q98" i="9"/>
  <c r="N1230" i="3"/>
  <c r="M1230" i="3"/>
  <c r="L1230" i="3"/>
  <c r="L1231" i="3" s="1"/>
  <c r="N1224" i="3"/>
  <c r="N1225" i="3" s="1"/>
  <c r="M1224" i="3"/>
  <c r="M1225" i="3" s="1"/>
  <c r="L1224" i="3"/>
  <c r="N1219" i="3"/>
  <c r="N1220" i="3" s="1"/>
  <c r="M1219" i="3"/>
  <c r="M1220" i="3" s="1"/>
  <c r="L1219" i="3"/>
  <c r="L1210" i="3"/>
  <c r="M1210" i="3"/>
  <c r="N1210" i="3"/>
  <c r="L1211" i="3"/>
  <c r="M1211" i="3"/>
  <c r="N1211" i="3"/>
  <c r="L1212" i="3"/>
  <c r="M1212" i="3"/>
  <c r="N1212" i="3"/>
  <c r="L1213" i="3"/>
  <c r="M1213" i="3"/>
  <c r="N1213" i="3"/>
  <c r="L1214" i="3"/>
  <c r="M1214" i="3"/>
  <c r="N1214" i="3"/>
  <c r="N1209" i="3"/>
  <c r="M1209" i="3"/>
  <c r="L1209" i="3"/>
  <c r="L1199" i="3"/>
  <c r="M1199" i="3"/>
  <c r="N1199" i="3"/>
  <c r="L1200" i="3"/>
  <c r="M1200" i="3"/>
  <c r="N1200" i="3"/>
  <c r="L1201" i="3"/>
  <c r="M1201" i="3"/>
  <c r="N1201" i="3"/>
  <c r="L1202" i="3"/>
  <c r="M1202" i="3"/>
  <c r="N1202" i="3"/>
  <c r="L1203" i="3"/>
  <c r="M1203" i="3"/>
  <c r="N1203" i="3"/>
  <c r="L1204" i="3"/>
  <c r="M1204" i="3"/>
  <c r="N1204" i="3"/>
  <c r="N1193" i="3"/>
  <c r="M1193" i="3"/>
  <c r="L1193" i="3"/>
  <c r="L1175" i="3"/>
  <c r="M1175" i="3"/>
  <c r="N1175" i="3"/>
  <c r="L1176" i="3"/>
  <c r="M1176" i="3"/>
  <c r="N1176" i="3"/>
  <c r="L1177" i="3"/>
  <c r="M1177" i="3"/>
  <c r="N1177" i="3"/>
  <c r="L1178" i="3"/>
  <c r="M1178" i="3"/>
  <c r="N1178" i="3"/>
  <c r="L1179" i="3"/>
  <c r="M1179" i="3"/>
  <c r="N1179" i="3"/>
  <c r="L1180" i="3"/>
  <c r="M1180" i="3"/>
  <c r="N1180" i="3"/>
  <c r="L1181" i="3"/>
  <c r="M1181" i="3"/>
  <c r="N1181" i="3"/>
  <c r="N1182" i="3"/>
  <c r="L1183" i="3"/>
  <c r="M1183" i="3"/>
  <c r="N1183" i="3"/>
  <c r="L1184" i="3"/>
  <c r="M1184" i="3"/>
  <c r="N1184" i="3"/>
  <c r="L1185" i="3"/>
  <c r="M1185" i="3"/>
  <c r="N1185" i="3"/>
  <c r="N1186" i="3"/>
  <c r="L1187" i="3"/>
  <c r="M1187" i="3"/>
  <c r="N1187" i="3"/>
  <c r="L1188" i="3"/>
  <c r="M1188" i="3"/>
  <c r="N1188" i="3"/>
  <c r="N1174" i="3"/>
  <c r="M1174" i="3"/>
  <c r="L1174" i="3"/>
  <c r="N1148" i="3"/>
  <c r="N1170" i="3" s="1"/>
  <c r="O96" i="2" s="1"/>
  <c r="M1148" i="3"/>
  <c r="M1170" i="3" s="1"/>
  <c r="N96" i="2" s="1"/>
  <c r="L1148" i="3"/>
  <c r="L1170" i="3" s="1"/>
  <c r="M96" i="2" s="1"/>
  <c r="L1129" i="3"/>
  <c r="M1129" i="3"/>
  <c r="N1129" i="3"/>
  <c r="L1133" i="3"/>
  <c r="M1133" i="3"/>
  <c r="N1133" i="3"/>
  <c r="L1134" i="3"/>
  <c r="M1134" i="3"/>
  <c r="N1134" i="3"/>
  <c r="L1135" i="3"/>
  <c r="M1135" i="3"/>
  <c r="N1135" i="3"/>
  <c r="L1136" i="3"/>
  <c r="M1136" i="3"/>
  <c r="N1136" i="3"/>
  <c r="L1137" i="3"/>
  <c r="M1137" i="3"/>
  <c r="N1137" i="3"/>
  <c r="L1138" i="3"/>
  <c r="M1138" i="3"/>
  <c r="N1138" i="3"/>
  <c r="L1139" i="3"/>
  <c r="M1139" i="3"/>
  <c r="N1139" i="3"/>
  <c r="L1140" i="3"/>
  <c r="M1140" i="3"/>
  <c r="N1140" i="3"/>
  <c r="L1141" i="3"/>
  <c r="M1141" i="3"/>
  <c r="N1141" i="3"/>
  <c r="L1142" i="3"/>
  <c r="M1142" i="3"/>
  <c r="N1142" i="3"/>
  <c r="L1143" i="3"/>
  <c r="M1143" i="3"/>
  <c r="N1143" i="3"/>
  <c r="N1128" i="3"/>
  <c r="M1128" i="3"/>
  <c r="L1128" i="3"/>
  <c r="L1123" i="3"/>
  <c r="L1107" i="3"/>
  <c r="M1107" i="3"/>
  <c r="N1107" i="3"/>
  <c r="N1108" i="3"/>
  <c r="N1115" i="3"/>
  <c r="L1122" i="3"/>
  <c r="M1122" i="3"/>
  <c r="N1122" i="3"/>
  <c r="M1123" i="3"/>
  <c r="N1123" i="3"/>
  <c r="N1102" i="3"/>
  <c r="L1077" i="3"/>
  <c r="M1077" i="3"/>
  <c r="N1077" i="3"/>
  <c r="L1082" i="3"/>
  <c r="M1082" i="3"/>
  <c r="N1082" i="3"/>
  <c r="L1083" i="3"/>
  <c r="M1083" i="3"/>
  <c r="N1083" i="3"/>
  <c r="L1084" i="3"/>
  <c r="M1084" i="3"/>
  <c r="N1084" i="3"/>
  <c r="L1085" i="3"/>
  <c r="M1085" i="3"/>
  <c r="N1085" i="3"/>
  <c r="L1086" i="3"/>
  <c r="M1086" i="3"/>
  <c r="N1086" i="3"/>
  <c r="L1087" i="3"/>
  <c r="M1087" i="3"/>
  <c r="N1087" i="3"/>
  <c r="L1088" i="3"/>
  <c r="M1088" i="3"/>
  <c r="N1088" i="3"/>
  <c r="L1089" i="3"/>
  <c r="M1089" i="3"/>
  <c r="N1089" i="3"/>
  <c r="L1090" i="3"/>
  <c r="M1090" i="3"/>
  <c r="N1090" i="3"/>
  <c r="L1091" i="3"/>
  <c r="M1091" i="3"/>
  <c r="N1091" i="3"/>
  <c r="N1092" i="3"/>
  <c r="L1095" i="3"/>
  <c r="M1095" i="3"/>
  <c r="N1095" i="3"/>
  <c r="L1096" i="3"/>
  <c r="M1096" i="3"/>
  <c r="N1096" i="3"/>
  <c r="L1097" i="3"/>
  <c r="M1097" i="3"/>
  <c r="N1097" i="3"/>
  <c r="N1076" i="3"/>
  <c r="M1076" i="3"/>
  <c r="L1076" i="3"/>
  <c r="L1041" i="3"/>
  <c r="M1041" i="3"/>
  <c r="N1041" i="3"/>
  <c r="L1042" i="3"/>
  <c r="M1042" i="3"/>
  <c r="N1042" i="3"/>
  <c r="L1043" i="3"/>
  <c r="M1043" i="3"/>
  <c r="N1043" i="3"/>
  <c r="N1044" i="3"/>
  <c r="L1047" i="3"/>
  <c r="M1047" i="3"/>
  <c r="N1047" i="3"/>
  <c r="L1048" i="3"/>
  <c r="M1048" i="3"/>
  <c r="N1048" i="3"/>
  <c r="L1049" i="3"/>
  <c r="M1049" i="3"/>
  <c r="N1049" i="3"/>
  <c r="N1050" i="3"/>
  <c r="N1051" i="3"/>
  <c r="N1052" i="3"/>
  <c r="L1053" i="3"/>
  <c r="M1053" i="3"/>
  <c r="N1053" i="3"/>
  <c r="L1054" i="3"/>
  <c r="M1054" i="3"/>
  <c r="N1054" i="3"/>
  <c r="L1055" i="3"/>
  <c r="M1055" i="3"/>
  <c r="N1055" i="3"/>
  <c r="N1056" i="3"/>
  <c r="N1057" i="3"/>
  <c r="N1058" i="3"/>
  <c r="L1059" i="3"/>
  <c r="M1059" i="3"/>
  <c r="N1059" i="3"/>
  <c r="L1060" i="3"/>
  <c r="M1060" i="3"/>
  <c r="N1060" i="3"/>
  <c r="L1061" i="3"/>
  <c r="M1061" i="3"/>
  <c r="N1061" i="3"/>
  <c r="N1062" i="3"/>
  <c r="N1063" i="3"/>
  <c r="N1064" i="3"/>
  <c r="N1065" i="3"/>
  <c r="N1066" i="3"/>
  <c r="N1067" i="3"/>
  <c r="N1068" i="3"/>
  <c r="N1069" i="3"/>
  <c r="N1070" i="3"/>
  <c r="L1071" i="3"/>
  <c r="M1071" i="3"/>
  <c r="N1071" i="3"/>
  <c r="N1040" i="3"/>
  <c r="M1040" i="3"/>
  <c r="L1040" i="3"/>
  <c r="L1019" i="3"/>
  <c r="M1019" i="3"/>
  <c r="N1019" i="3"/>
  <c r="L1020" i="3"/>
  <c r="M1020" i="3"/>
  <c r="N1020" i="3"/>
  <c r="L1021" i="3"/>
  <c r="M1021" i="3"/>
  <c r="N1021" i="3"/>
  <c r="L1022" i="3"/>
  <c r="M1022" i="3"/>
  <c r="N1022" i="3"/>
  <c r="L1023" i="3"/>
  <c r="M1023" i="3"/>
  <c r="N1023" i="3"/>
  <c r="L1024" i="3"/>
  <c r="M1024" i="3"/>
  <c r="N1024" i="3"/>
  <c r="L1025" i="3"/>
  <c r="M1025" i="3"/>
  <c r="N1025" i="3"/>
  <c r="L1026" i="3"/>
  <c r="M1026" i="3"/>
  <c r="N1026" i="3"/>
  <c r="L1027" i="3"/>
  <c r="M1027" i="3"/>
  <c r="N1027" i="3"/>
  <c r="L1028" i="3"/>
  <c r="M1028" i="3"/>
  <c r="N1028" i="3"/>
  <c r="L1029" i="3"/>
  <c r="M1029" i="3"/>
  <c r="N1029" i="3"/>
  <c r="L1030" i="3"/>
  <c r="M1030" i="3"/>
  <c r="N1030" i="3"/>
  <c r="L1031" i="3"/>
  <c r="M1031" i="3"/>
  <c r="N1031" i="3"/>
  <c r="L1032" i="3"/>
  <c r="M1032" i="3"/>
  <c r="N1032" i="3"/>
  <c r="L1033" i="3"/>
  <c r="M1033" i="3"/>
  <c r="N1033" i="3"/>
  <c r="L1034" i="3"/>
  <c r="M1034" i="3"/>
  <c r="N1034" i="3"/>
  <c r="L1035" i="3"/>
  <c r="M1035" i="3"/>
  <c r="N1035" i="3"/>
  <c r="N1018" i="3"/>
  <c r="M1018" i="3"/>
  <c r="L1018" i="3"/>
  <c r="N1013" i="3"/>
  <c r="M1013" i="3"/>
  <c r="L1013" i="3"/>
  <c r="L1014" i="3" s="1"/>
  <c r="M90" i="2" s="1"/>
  <c r="N1012" i="3"/>
  <c r="M1012" i="3"/>
  <c r="M1014" i="3" s="1"/>
  <c r="N90" i="2" s="1"/>
  <c r="L1012" i="3"/>
  <c r="N1009" i="3"/>
  <c r="N1005" i="3"/>
  <c r="N1002" i="3"/>
  <c r="N999" i="3"/>
  <c r="N996" i="3"/>
  <c r="N993" i="3"/>
  <c r="N990" i="3"/>
  <c r="N987" i="3"/>
  <c r="L980" i="3"/>
  <c r="M980" i="3"/>
  <c r="N980" i="3"/>
  <c r="L981" i="3"/>
  <c r="M981" i="3"/>
  <c r="N981" i="3"/>
  <c r="L982" i="3"/>
  <c r="M982" i="3"/>
  <c r="N982" i="3"/>
  <c r="N979" i="3"/>
  <c r="M979" i="3"/>
  <c r="L979" i="3"/>
  <c r="L965" i="3"/>
  <c r="M965" i="3"/>
  <c r="N965" i="3"/>
  <c r="L966" i="3"/>
  <c r="M966" i="3"/>
  <c r="N966" i="3"/>
  <c r="L967" i="3"/>
  <c r="M967" i="3"/>
  <c r="N967" i="3"/>
  <c r="L968" i="3"/>
  <c r="M968" i="3"/>
  <c r="N968" i="3"/>
  <c r="L969" i="3"/>
  <c r="M969" i="3"/>
  <c r="N969" i="3"/>
  <c r="L970" i="3"/>
  <c r="M970" i="3"/>
  <c r="N970" i="3"/>
  <c r="L971" i="3"/>
  <c r="M971" i="3"/>
  <c r="N971" i="3"/>
  <c r="L972" i="3"/>
  <c r="M972" i="3"/>
  <c r="N972" i="3"/>
  <c r="L973" i="3"/>
  <c r="M973" i="3"/>
  <c r="N973" i="3"/>
  <c r="L974" i="3"/>
  <c r="M974" i="3"/>
  <c r="N974" i="3"/>
  <c r="N975" i="3"/>
  <c r="N964" i="3"/>
  <c r="M964" i="3"/>
  <c r="L964" i="3"/>
  <c r="N960" i="3"/>
  <c r="N959" i="3"/>
  <c r="M959" i="3"/>
  <c r="L959" i="3"/>
  <c r="N955" i="3"/>
  <c r="M955" i="3"/>
  <c r="L955" i="3"/>
  <c r="N952" i="3"/>
  <c r="M952" i="3"/>
  <c r="L952" i="3"/>
  <c r="L942" i="3"/>
  <c r="M942" i="3"/>
  <c r="N942" i="3"/>
  <c r="L943" i="3"/>
  <c r="M943" i="3"/>
  <c r="N943" i="3"/>
  <c r="L944" i="3"/>
  <c r="M944" i="3"/>
  <c r="N944" i="3"/>
  <c r="L945" i="3"/>
  <c r="M945" i="3"/>
  <c r="N945" i="3"/>
  <c r="L946" i="3"/>
  <c r="M946" i="3"/>
  <c r="N946" i="3"/>
  <c r="L947" i="3"/>
  <c r="M947" i="3"/>
  <c r="N947" i="3"/>
  <c r="N941" i="3"/>
  <c r="M941" i="3"/>
  <c r="L941" i="3"/>
  <c r="L932" i="3"/>
  <c r="M932" i="3"/>
  <c r="N932" i="3"/>
  <c r="L933" i="3"/>
  <c r="M933" i="3"/>
  <c r="N933" i="3"/>
  <c r="L934" i="3"/>
  <c r="M934" i="3"/>
  <c r="N934" i="3"/>
  <c r="L935" i="3"/>
  <c r="M935" i="3"/>
  <c r="N935" i="3"/>
  <c r="L936" i="3"/>
  <c r="M936" i="3"/>
  <c r="N936" i="3"/>
  <c r="L918" i="3"/>
  <c r="M918" i="3"/>
  <c r="N918" i="3"/>
  <c r="L919" i="3"/>
  <c r="M919" i="3"/>
  <c r="N919" i="3"/>
  <c r="L920" i="3"/>
  <c r="M920" i="3"/>
  <c r="N920" i="3"/>
  <c r="L921" i="3"/>
  <c r="M921" i="3"/>
  <c r="N921" i="3"/>
  <c r="L922" i="3"/>
  <c r="M922" i="3"/>
  <c r="N922" i="3"/>
  <c r="L923" i="3"/>
  <c r="M923" i="3"/>
  <c r="N923" i="3"/>
  <c r="L924" i="3"/>
  <c r="M924" i="3"/>
  <c r="N924" i="3"/>
  <c r="L925" i="3"/>
  <c r="M925" i="3"/>
  <c r="N925" i="3"/>
  <c r="L926" i="3"/>
  <c r="M926" i="3"/>
  <c r="N926" i="3"/>
  <c r="L927" i="3"/>
  <c r="M927" i="3"/>
  <c r="N927" i="3"/>
  <c r="L928" i="3"/>
  <c r="M928" i="3"/>
  <c r="N928" i="3"/>
  <c r="L929" i="3"/>
  <c r="M929" i="3"/>
  <c r="N929" i="3"/>
  <c r="L930" i="3"/>
  <c r="M930" i="3"/>
  <c r="N930" i="3"/>
  <c r="L931" i="3"/>
  <c r="M931" i="3"/>
  <c r="N931" i="3"/>
  <c r="N917" i="3"/>
  <c r="M917" i="3"/>
  <c r="L917" i="3"/>
  <c r="L904" i="3"/>
  <c r="M904" i="3"/>
  <c r="N904" i="3"/>
  <c r="L905" i="3"/>
  <c r="M905" i="3"/>
  <c r="N905" i="3"/>
  <c r="L906" i="3"/>
  <c r="M906" i="3"/>
  <c r="N906" i="3"/>
  <c r="L907" i="3"/>
  <c r="M907" i="3"/>
  <c r="N907" i="3"/>
  <c r="L908" i="3"/>
  <c r="M908" i="3"/>
  <c r="N908" i="3"/>
  <c r="L909" i="3"/>
  <c r="M909" i="3"/>
  <c r="N909" i="3"/>
  <c r="L910" i="3"/>
  <c r="M910" i="3"/>
  <c r="N910" i="3"/>
  <c r="L911" i="3"/>
  <c r="M911" i="3"/>
  <c r="N911" i="3"/>
  <c r="L912" i="3"/>
  <c r="M912" i="3"/>
  <c r="N912" i="3"/>
  <c r="L894" i="3"/>
  <c r="M894" i="3"/>
  <c r="N894" i="3"/>
  <c r="L895" i="3"/>
  <c r="M895" i="3"/>
  <c r="N895" i="3"/>
  <c r="L896" i="3"/>
  <c r="M896" i="3"/>
  <c r="N896" i="3"/>
  <c r="L897" i="3"/>
  <c r="M897" i="3"/>
  <c r="N897" i="3"/>
  <c r="L898" i="3"/>
  <c r="M898" i="3"/>
  <c r="N898" i="3"/>
  <c r="L899" i="3"/>
  <c r="M899" i="3"/>
  <c r="N899" i="3"/>
  <c r="L900" i="3"/>
  <c r="M900" i="3"/>
  <c r="N900" i="3"/>
  <c r="L901" i="3"/>
  <c r="M901" i="3"/>
  <c r="N901" i="3"/>
  <c r="L902" i="3"/>
  <c r="M902" i="3"/>
  <c r="N902" i="3"/>
  <c r="L903" i="3"/>
  <c r="M903" i="3"/>
  <c r="N903" i="3"/>
  <c r="N893" i="3"/>
  <c r="M893" i="3"/>
  <c r="L893" i="3"/>
  <c r="N888" i="3"/>
  <c r="N889" i="3" s="1"/>
  <c r="O83" i="2" s="1"/>
  <c r="M888" i="3"/>
  <c r="L888" i="3"/>
  <c r="N878" i="3"/>
  <c r="M878" i="3"/>
  <c r="L878" i="3"/>
  <c r="L864" i="3"/>
  <c r="M864" i="3"/>
  <c r="N864" i="3"/>
  <c r="L865" i="3"/>
  <c r="M865" i="3"/>
  <c r="N865" i="3"/>
  <c r="L866" i="3"/>
  <c r="M866" i="3"/>
  <c r="N866" i="3"/>
  <c r="L867" i="3"/>
  <c r="M867" i="3"/>
  <c r="N867" i="3"/>
  <c r="L868" i="3"/>
  <c r="M868" i="3"/>
  <c r="N868" i="3"/>
  <c r="L869" i="3"/>
  <c r="M869" i="3"/>
  <c r="N869" i="3"/>
  <c r="L870" i="3"/>
  <c r="M870" i="3"/>
  <c r="N870" i="3"/>
  <c r="L871" i="3"/>
  <c r="M871" i="3"/>
  <c r="N871" i="3"/>
  <c r="L872" i="3"/>
  <c r="M872" i="3"/>
  <c r="N872" i="3"/>
  <c r="L873" i="3"/>
  <c r="M873" i="3"/>
  <c r="N873" i="3"/>
  <c r="N863" i="3"/>
  <c r="M863" i="3"/>
  <c r="L863" i="3"/>
  <c r="L853" i="3"/>
  <c r="M853" i="3"/>
  <c r="N853" i="3"/>
  <c r="L854" i="3"/>
  <c r="M854" i="3"/>
  <c r="N854" i="3"/>
  <c r="L855" i="3"/>
  <c r="M855" i="3"/>
  <c r="N855" i="3"/>
  <c r="L856" i="3"/>
  <c r="M856" i="3"/>
  <c r="N856" i="3"/>
  <c r="L857" i="3"/>
  <c r="M857" i="3"/>
  <c r="N857" i="3"/>
  <c r="L858" i="3"/>
  <c r="M858" i="3"/>
  <c r="N858" i="3"/>
  <c r="L840" i="3"/>
  <c r="M840" i="3"/>
  <c r="N840" i="3"/>
  <c r="L841" i="3"/>
  <c r="M841" i="3"/>
  <c r="N841" i="3"/>
  <c r="L842" i="3"/>
  <c r="M842" i="3"/>
  <c r="N842" i="3"/>
  <c r="L843" i="3"/>
  <c r="M843" i="3"/>
  <c r="N843" i="3"/>
  <c r="L844" i="3"/>
  <c r="M844" i="3"/>
  <c r="N844" i="3"/>
  <c r="L845" i="3"/>
  <c r="M845" i="3"/>
  <c r="N845" i="3"/>
  <c r="L846" i="3"/>
  <c r="M846" i="3"/>
  <c r="N846" i="3"/>
  <c r="L847" i="3"/>
  <c r="M847" i="3"/>
  <c r="N847" i="3"/>
  <c r="L848" i="3"/>
  <c r="M848" i="3"/>
  <c r="N848" i="3"/>
  <c r="L849" i="3"/>
  <c r="M849" i="3"/>
  <c r="N849" i="3"/>
  <c r="L850" i="3"/>
  <c r="M850" i="3"/>
  <c r="N850" i="3"/>
  <c r="L851" i="3"/>
  <c r="M851" i="3"/>
  <c r="N851" i="3"/>
  <c r="L852" i="3"/>
  <c r="M852" i="3"/>
  <c r="N852" i="3"/>
  <c r="L828" i="3"/>
  <c r="M828" i="3"/>
  <c r="N828" i="3"/>
  <c r="L829" i="3"/>
  <c r="M829" i="3"/>
  <c r="N829" i="3"/>
  <c r="L830" i="3"/>
  <c r="M830" i="3"/>
  <c r="N830" i="3"/>
  <c r="L831" i="3"/>
  <c r="M831" i="3"/>
  <c r="N831" i="3"/>
  <c r="L832" i="3"/>
  <c r="M832" i="3"/>
  <c r="N832" i="3"/>
  <c r="L833" i="3"/>
  <c r="M833" i="3"/>
  <c r="N833" i="3"/>
  <c r="L834" i="3"/>
  <c r="M834" i="3"/>
  <c r="N834" i="3"/>
  <c r="L835" i="3"/>
  <c r="M835" i="3"/>
  <c r="N835" i="3"/>
  <c r="L836" i="3"/>
  <c r="M836" i="3"/>
  <c r="N836" i="3"/>
  <c r="L837" i="3"/>
  <c r="M837" i="3"/>
  <c r="N837" i="3"/>
  <c r="L838" i="3"/>
  <c r="M838" i="3"/>
  <c r="N838" i="3"/>
  <c r="L839" i="3"/>
  <c r="M839" i="3"/>
  <c r="N839" i="3"/>
  <c r="N827" i="3"/>
  <c r="M827" i="3"/>
  <c r="L827" i="3"/>
  <c r="N822" i="3"/>
  <c r="M822" i="3"/>
  <c r="L822" i="3"/>
  <c r="L815" i="3"/>
  <c r="M815" i="3"/>
  <c r="N815" i="3"/>
  <c r="L816" i="3"/>
  <c r="M816" i="3"/>
  <c r="N816" i="3"/>
  <c r="L817" i="3"/>
  <c r="M817" i="3"/>
  <c r="N817" i="3"/>
  <c r="L818" i="3"/>
  <c r="M818" i="3"/>
  <c r="N818" i="3"/>
  <c r="L819" i="3"/>
  <c r="M819" i="3"/>
  <c r="N819" i="3"/>
  <c r="L820" i="3"/>
  <c r="M820" i="3"/>
  <c r="N820" i="3"/>
  <c r="L821" i="3"/>
  <c r="M821" i="3"/>
  <c r="N821" i="3"/>
  <c r="L812" i="3"/>
  <c r="M812" i="3"/>
  <c r="N812" i="3"/>
  <c r="L813" i="3"/>
  <c r="M813" i="3"/>
  <c r="N813" i="3"/>
  <c r="L814" i="3"/>
  <c r="M814" i="3"/>
  <c r="N814" i="3"/>
  <c r="L799" i="3"/>
  <c r="M799" i="3"/>
  <c r="N799" i="3"/>
  <c r="L800" i="3"/>
  <c r="M800" i="3"/>
  <c r="N800" i="3"/>
  <c r="L801" i="3"/>
  <c r="M801" i="3"/>
  <c r="N801" i="3"/>
  <c r="L802" i="3"/>
  <c r="M802" i="3"/>
  <c r="N802" i="3"/>
  <c r="L803" i="3"/>
  <c r="M803" i="3"/>
  <c r="N803" i="3"/>
  <c r="L804" i="3"/>
  <c r="M804" i="3"/>
  <c r="N804" i="3"/>
  <c r="L805" i="3"/>
  <c r="M805" i="3"/>
  <c r="N805" i="3"/>
  <c r="L806" i="3"/>
  <c r="M806" i="3"/>
  <c r="N806" i="3"/>
  <c r="L807" i="3"/>
  <c r="M807" i="3"/>
  <c r="N807" i="3"/>
  <c r="L808" i="3"/>
  <c r="M808" i="3"/>
  <c r="N808" i="3"/>
  <c r="L809" i="3"/>
  <c r="M809" i="3"/>
  <c r="N809" i="3"/>
  <c r="L810" i="3"/>
  <c r="M810" i="3"/>
  <c r="N810" i="3"/>
  <c r="L811" i="3"/>
  <c r="M811" i="3"/>
  <c r="N811" i="3"/>
  <c r="N798" i="3"/>
  <c r="M798" i="3"/>
  <c r="L798" i="3"/>
  <c r="L785" i="3"/>
  <c r="M785" i="3"/>
  <c r="N785" i="3"/>
  <c r="L786" i="3"/>
  <c r="M786" i="3"/>
  <c r="N786" i="3"/>
  <c r="L787" i="3"/>
  <c r="M787" i="3"/>
  <c r="N787" i="3"/>
  <c r="L788" i="3"/>
  <c r="M788" i="3"/>
  <c r="N788" i="3"/>
  <c r="L789" i="3"/>
  <c r="M789" i="3"/>
  <c r="N789" i="3"/>
  <c r="L790" i="3"/>
  <c r="M790" i="3"/>
  <c r="N790" i="3"/>
  <c r="L791" i="3"/>
  <c r="M791" i="3"/>
  <c r="N791" i="3"/>
  <c r="L792" i="3"/>
  <c r="M792" i="3"/>
  <c r="N792" i="3"/>
  <c r="L793" i="3"/>
  <c r="M793" i="3"/>
  <c r="N793" i="3"/>
  <c r="L777" i="3"/>
  <c r="M777" i="3"/>
  <c r="N777" i="3"/>
  <c r="L778" i="3"/>
  <c r="M778" i="3"/>
  <c r="N778" i="3"/>
  <c r="L779" i="3"/>
  <c r="M779" i="3"/>
  <c r="N779" i="3"/>
  <c r="L780" i="3"/>
  <c r="M780" i="3"/>
  <c r="N780" i="3"/>
  <c r="L781" i="3"/>
  <c r="M781" i="3"/>
  <c r="N781" i="3"/>
  <c r="L782" i="3"/>
  <c r="M782" i="3"/>
  <c r="N782" i="3"/>
  <c r="L783" i="3"/>
  <c r="M783" i="3"/>
  <c r="N783" i="3"/>
  <c r="L784" i="3"/>
  <c r="M784" i="3"/>
  <c r="N784" i="3"/>
  <c r="N776" i="3"/>
  <c r="M776" i="3"/>
  <c r="L776" i="3"/>
  <c r="L766" i="3"/>
  <c r="M766" i="3"/>
  <c r="N766" i="3"/>
  <c r="L767" i="3"/>
  <c r="M767" i="3"/>
  <c r="N767" i="3"/>
  <c r="L768" i="3"/>
  <c r="M768" i="3"/>
  <c r="N768" i="3"/>
  <c r="L769" i="3"/>
  <c r="M769" i="3"/>
  <c r="N769" i="3"/>
  <c r="L770" i="3"/>
  <c r="M770" i="3"/>
  <c r="N770" i="3"/>
  <c r="L771" i="3"/>
  <c r="M771" i="3"/>
  <c r="N771" i="3"/>
  <c r="L758" i="3"/>
  <c r="M758" i="3"/>
  <c r="N758" i="3"/>
  <c r="L759" i="3"/>
  <c r="M759" i="3"/>
  <c r="N759" i="3"/>
  <c r="L760" i="3"/>
  <c r="M760" i="3"/>
  <c r="N760" i="3"/>
  <c r="L761" i="3"/>
  <c r="M761" i="3"/>
  <c r="N761" i="3"/>
  <c r="L762" i="3"/>
  <c r="M762" i="3"/>
  <c r="N762" i="3"/>
  <c r="L763" i="3"/>
  <c r="M763" i="3"/>
  <c r="N763" i="3"/>
  <c r="L764" i="3"/>
  <c r="M764" i="3"/>
  <c r="N764" i="3"/>
  <c r="L765" i="3"/>
  <c r="M765" i="3"/>
  <c r="N765" i="3"/>
  <c r="N757" i="3"/>
  <c r="M757" i="3"/>
  <c r="L757" i="3"/>
  <c r="L746" i="3"/>
  <c r="M746" i="3"/>
  <c r="N746" i="3"/>
  <c r="L747" i="3"/>
  <c r="M747" i="3"/>
  <c r="N747" i="3"/>
  <c r="L748" i="3"/>
  <c r="M748" i="3"/>
  <c r="N748" i="3"/>
  <c r="L749" i="3"/>
  <c r="M749" i="3"/>
  <c r="N749" i="3"/>
  <c r="L750" i="3"/>
  <c r="M750" i="3"/>
  <c r="N750" i="3"/>
  <c r="L751" i="3"/>
  <c r="M751" i="3"/>
  <c r="N751" i="3"/>
  <c r="N745" i="3"/>
  <c r="M745" i="3"/>
  <c r="L745" i="3"/>
  <c r="L722" i="3"/>
  <c r="M722" i="3"/>
  <c r="N722" i="3"/>
  <c r="L723" i="3"/>
  <c r="M723" i="3"/>
  <c r="N723" i="3"/>
  <c r="L724" i="3"/>
  <c r="M724" i="3"/>
  <c r="N724" i="3"/>
  <c r="L725" i="3"/>
  <c r="M725" i="3"/>
  <c r="N725" i="3"/>
  <c r="L726" i="3"/>
  <c r="M726" i="3"/>
  <c r="N726" i="3"/>
  <c r="L727" i="3"/>
  <c r="M727" i="3"/>
  <c r="N727" i="3"/>
  <c r="L728" i="3"/>
  <c r="M728" i="3"/>
  <c r="N728" i="3"/>
  <c r="L729" i="3"/>
  <c r="M729" i="3"/>
  <c r="N729" i="3"/>
  <c r="L732" i="3"/>
  <c r="M732" i="3"/>
  <c r="N732" i="3"/>
  <c r="L733" i="3"/>
  <c r="M733" i="3"/>
  <c r="N733" i="3"/>
  <c r="L734" i="3"/>
  <c r="M734" i="3"/>
  <c r="N734" i="3"/>
  <c r="L735" i="3"/>
  <c r="M735" i="3"/>
  <c r="N735" i="3"/>
  <c r="L736" i="3"/>
  <c r="M736" i="3"/>
  <c r="N736" i="3"/>
  <c r="L737" i="3"/>
  <c r="M737" i="3"/>
  <c r="N737" i="3"/>
  <c r="L740" i="3"/>
  <c r="M740" i="3"/>
  <c r="N740" i="3"/>
  <c r="N721" i="3"/>
  <c r="M721" i="3"/>
  <c r="L721" i="3"/>
  <c r="L715" i="3"/>
  <c r="M715" i="3"/>
  <c r="N715" i="3"/>
  <c r="L716" i="3"/>
  <c r="M716" i="3"/>
  <c r="N716" i="3"/>
  <c r="N714" i="3"/>
  <c r="M714" i="3"/>
  <c r="L714" i="3"/>
  <c r="N711" i="3"/>
  <c r="M711" i="3"/>
  <c r="L711" i="3"/>
  <c r="N706" i="3"/>
  <c r="M706" i="3"/>
  <c r="L706" i="3"/>
  <c r="L695" i="3"/>
  <c r="M695" i="3"/>
  <c r="N695" i="3"/>
  <c r="L696" i="3"/>
  <c r="M696" i="3"/>
  <c r="N696" i="3"/>
  <c r="L697" i="3"/>
  <c r="M697" i="3"/>
  <c r="N697" i="3"/>
  <c r="L698" i="3"/>
  <c r="M698" i="3"/>
  <c r="N698" i="3"/>
  <c r="L699" i="3"/>
  <c r="M699" i="3"/>
  <c r="N699" i="3"/>
  <c r="L700" i="3"/>
  <c r="M700" i="3"/>
  <c r="N700" i="3"/>
  <c r="L701" i="3"/>
  <c r="M701" i="3"/>
  <c r="N701" i="3"/>
  <c r="N694" i="3"/>
  <c r="M694" i="3"/>
  <c r="L694" i="3"/>
  <c r="N688" i="3"/>
  <c r="M688" i="3"/>
  <c r="L688" i="3"/>
  <c r="L679" i="3"/>
  <c r="M679" i="3"/>
  <c r="N679" i="3"/>
  <c r="L680" i="3"/>
  <c r="M680" i="3"/>
  <c r="N680" i="3"/>
  <c r="L681" i="3"/>
  <c r="M681" i="3"/>
  <c r="N681" i="3"/>
  <c r="L682" i="3"/>
  <c r="M682" i="3"/>
  <c r="N682" i="3"/>
  <c r="L683" i="3"/>
  <c r="M683" i="3"/>
  <c r="N683" i="3"/>
  <c r="N678" i="3"/>
  <c r="M678" i="3"/>
  <c r="L678" i="3"/>
  <c r="L667" i="3"/>
  <c r="M667" i="3"/>
  <c r="N667" i="3"/>
  <c r="L668" i="3"/>
  <c r="M668" i="3"/>
  <c r="N668" i="3"/>
  <c r="L669" i="3"/>
  <c r="M669" i="3"/>
  <c r="N669" i="3"/>
  <c r="L670" i="3"/>
  <c r="M670" i="3"/>
  <c r="N670" i="3"/>
  <c r="L671" i="3"/>
  <c r="M671" i="3"/>
  <c r="N671" i="3"/>
  <c r="L672" i="3"/>
  <c r="M672" i="3"/>
  <c r="N672" i="3"/>
  <c r="L673" i="3"/>
  <c r="M673" i="3"/>
  <c r="N673" i="3"/>
  <c r="N666" i="3"/>
  <c r="M666" i="3"/>
  <c r="L666" i="3"/>
  <c r="L656" i="3"/>
  <c r="M656" i="3"/>
  <c r="N656" i="3"/>
  <c r="L657" i="3"/>
  <c r="M657" i="3"/>
  <c r="N657" i="3"/>
  <c r="L658" i="3"/>
  <c r="M658" i="3"/>
  <c r="N658" i="3"/>
  <c r="L659" i="3"/>
  <c r="M659" i="3"/>
  <c r="N659" i="3"/>
  <c r="L660" i="3"/>
  <c r="M660" i="3"/>
  <c r="N660" i="3"/>
  <c r="L661" i="3"/>
  <c r="M661" i="3"/>
  <c r="N661" i="3"/>
  <c r="N655" i="3"/>
  <c r="M655" i="3"/>
  <c r="L655" i="3"/>
  <c r="L642" i="3"/>
  <c r="M642" i="3"/>
  <c r="N642" i="3"/>
  <c r="L643" i="3"/>
  <c r="M643" i="3"/>
  <c r="N643" i="3"/>
  <c r="L644" i="3"/>
  <c r="M644" i="3"/>
  <c r="N644" i="3"/>
  <c r="L645" i="3"/>
  <c r="M645" i="3"/>
  <c r="N645" i="3"/>
  <c r="L646" i="3"/>
  <c r="M646" i="3"/>
  <c r="N646" i="3"/>
  <c r="L647" i="3"/>
  <c r="M647" i="3"/>
  <c r="N647" i="3"/>
  <c r="L648" i="3"/>
  <c r="M648" i="3"/>
  <c r="N648" i="3"/>
  <c r="L649" i="3"/>
  <c r="M649" i="3"/>
  <c r="N649" i="3"/>
  <c r="L650" i="3"/>
  <c r="M650" i="3"/>
  <c r="N650" i="3"/>
  <c r="N641" i="3"/>
  <c r="M641" i="3"/>
  <c r="L641" i="3"/>
  <c r="L630" i="3"/>
  <c r="M630" i="3"/>
  <c r="N630" i="3"/>
  <c r="L631" i="3"/>
  <c r="M631" i="3"/>
  <c r="N631" i="3"/>
  <c r="L632" i="3"/>
  <c r="M632" i="3"/>
  <c r="N632" i="3"/>
  <c r="L633" i="3"/>
  <c r="M633" i="3"/>
  <c r="N633" i="3"/>
  <c r="L634" i="3"/>
  <c r="M634" i="3"/>
  <c r="N634" i="3"/>
  <c r="L635" i="3"/>
  <c r="M635" i="3"/>
  <c r="N635" i="3"/>
  <c r="L636" i="3"/>
  <c r="M636" i="3"/>
  <c r="N636" i="3"/>
  <c r="N629" i="3"/>
  <c r="M629" i="3"/>
  <c r="L629" i="3"/>
  <c r="N626" i="3"/>
  <c r="M626" i="3"/>
  <c r="L626" i="3"/>
  <c r="L619" i="3"/>
  <c r="M619" i="3"/>
  <c r="N619" i="3"/>
  <c r="L620" i="3"/>
  <c r="M620" i="3"/>
  <c r="N620" i="3"/>
  <c r="L621" i="3"/>
  <c r="M621" i="3"/>
  <c r="N621" i="3"/>
  <c r="L608" i="3"/>
  <c r="M608" i="3"/>
  <c r="N608" i="3"/>
  <c r="L609" i="3"/>
  <c r="M609" i="3"/>
  <c r="N609" i="3"/>
  <c r="L610" i="3"/>
  <c r="M610" i="3"/>
  <c r="N610" i="3"/>
  <c r="L611" i="3"/>
  <c r="M611" i="3"/>
  <c r="N611" i="3"/>
  <c r="L612" i="3"/>
  <c r="M612" i="3"/>
  <c r="N612" i="3"/>
  <c r="L613" i="3"/>
  <c r="M613" i="3"/>
  <c r="N613" i="3"/>
  <c r="L614" i="3"/>
  <c r="M614" i="3"/>
  <c r="N614" i="3"/>
  <c r="L615" i="3"/>
  <c r="M615" i="3"/>
  <c r="N615" i="3"/>
  <c r="L616" i="3"/>
  <c r="M616" i="3"/>
  <c r="N616" i="3"/>
  <c r="L617" i="3"/>
  <c r="M617" i="3"/>
  <c r="N617" i="3"/>
  <c r="L618" i="3"/>
  <c r="M618" i="3"/>
  <c r="N618" i="3"/>
  <c r="N607" i="3"/>
  <c r="M607" i="3"/>
  <c r="L607" i="3"/>
  <c r="L596" i="3"/>
  <c r="M596" i="3"/>
  <c r="N596" i="3"/>
  <c r="L597" i="3"/>
  <c r="M597" i="3"/>
  <c r="N597" i="3"/>
  <c r="L598" i="3"/>
  <c r="M598" i="3"/>
  <c r="N598" i="3"/>
  <c r="L599" i="3"/>
  <c r="M599" i="3"/>
  <c r="N599" i="3"/>
  <c r="L600" i="3"/>
  <c r="M600" i="3"/>
  <c r="N600" i="3"/>
  <c r="L601" i="3"/>
  <c r="M601" i="3"/>
  <c r="N601" i="3"/>
  <c r="L602" i="3"/>
  <c r="M602" i="3"/>
  <c r="N602" i="3"/>
  <c r="N595" i="3"/>
  <c r="M595" i="3"/>
  <c r="L595" i="3"/>
  <c r="L586" i="3"/>
  <c r="M586" i="3"/>
  <c r="N586" i="3"/>
  <c r="L587" i="3"/>
  <c r="M587" i="3"/>
  <c r="N587" i="3"/>
  <c r="L588" i="3"/>
  <c r="M588" i="3"/>
  <c r="N588" i="3"/>
  <c r="L589" i="3"/>
  <c r="M589" i="3"/>
  <c r="N589" i="3"/>
  <c r="L590" i="3"/>
  <c r="M590" i="3"/>
  <c r="N590" i="3"/>
  <c r="N585" i="3"/>
  <c r="M585" i="3"/>
  <c r="L585" i="3"/>
  <c r="L575" i="3"/>
  <c r="M575" i="3"/>
  <c r="N575" i="3"/>
  <c r="L576" i="3"/>
  <c r="M576" i="3"/>
  <c r="N576" i="3"/>
  <c r="L577" i="3"/>
  <c r="M577" i="3"/>
  <c r="N577" i="3"/>
  <c r="L578" i="3"/>
  <c r="M578" i="3"/>
  <c r="N578" i="3"/>
  <c r="L579" i="3"/>
  <c r="M579" i="3"/>
  <c r="N579" i="3"/>
  <c r="L580" i="3"/>
  <c r="M580" i="3"/>
  <c r="N580" i="3"/>
  <c r="N574" i="3"/>
  <c r="M574" i="3"/>
  <c r="L574" i="3"/>
  <c r="L566" i="3"/>
  <c r="M566" i="3"/>
  <c r="N566" i="3"/>
  <c r="L567" i="3"/>
  <c r="M567" i="3"/>
  <c r="N567" i="3"/>
  <c r="L568" i="3"/>
  <c r="M568" i="3"/>
  <c r="N568" i="3"/>
  <c r="L569" i="3"/>
  <c r="M569" i="3"/>
  <c r="N569" i="3"/>
  <c r="N565" i="3"/>
  <c r="M565" i="3"/>
  <c r="L565" i="3"/>
  <c r="L552" i="3"/>
  <c r="M552" i="3"/>
  <c r="N552" i="3"/>
  <c r="L553" i="3"/>
  <c r="M553" i="3"/>
  <c r="N553" i="3"/>
  <c r="L554" i="3"/>
  <c r="M554" i="3"/>
  <c r="N554" i="3"/>
  <c r="L555" i="3"/>
  <c r="M555" i="3"/>
  <c r="N555" i="3"/>
  <c r="L556" i="3"/>
  <c r="M556" i="3"/>
  <c r="N556" i="3"/>
  <c r="L557" i="3"/>
  <c r="M557" i="3"/>
  <c r="N557" i="3"/>
  <c r="L558" i="3"/>
  <c r="M558" i="3"/>
  <c r="N558" i="3"/>
  <c r="L559" i="3"/>
  <c r="M559" i="3"/>
  <c r="N559" i="3"/>
  <c r="L560" i="3"/>
  <c r="M560" i="3"/>
  <c r="N560" i="3"/>
  <c r="N551" i="3"/>
  <c r="M551" i="3"/>
  <c r="L551" i="3"/>
  <c r="L543" i="3"/>
  <c r="M543" i="3"/>
  <c r="N543" i="3"/>
  <c r="L544" i="3"/>
  <c r="M544" i="3"/>
  <c r="N544" i="3"/>
  <c r="L545" i="3"/>
  <c r="M545" i="3"/>
  <c r="N545" i="3"/>
  <c r="L546" i="3"/>
  <c r="M546" i="3"/>
  <c r="N546" i="3"/>
  <c r="N542" i="3"/>
  <c r="M542" i="3"/>
  <c r="L542" i="3"/>
  <c r="L533" i="3"/>
  <c r="M533" i="3"/>
  <c r="N533" i="3"/>
  <c r="L534" i="3"/>
  <c r="M534" i="3"/>
  <c r="N534" i="3"/>
  <c r="L535" i="3"/>
  <c r="M535" i="3"/>
  <c r="N535" i="3"/>
  <c r="L536" i="3"/>
  <c r="M536" i="3"/>
  <c r="N536" i="3"/>
  <c r="L537" i="3"/>
  <c r="M537" i="3"/>
  <c r="N537" i="3"/>
  <c r="N532" i="3"/>
  <c r="M532" i="3"/>
  <c r="L532" i="3"/>
  <c r="L523" i="3"/>
  <c r="M523" i="3"/>
  <c r="N523" i="3"/>
  <c r="L524" i="3"/>
  <c r="M524" i="3"/>
  <c r="N524" i="3"/>
  <c r="L525" i="3"/>
  <c r="M525" i="3"/>
  <c r="N525" i="3"/>
  <c r="L526" i="3"/>
  <c r="M526" i="3"/>
  <c r="N526" i="3"/>
  <c r="L527" i="3"/>
  <c r="M527" i="3"/>
  <c r="N527" i="3"/>
  <c r="N522" i="3"/>
  <c r="M522" i="3"/>
  <c r="L522" i="3"/>
  <c r="L504" i="3"/>
  <c r="M504" i="3"/>
  <c r="N504" i="3"/>
  <c r="L505" i="3"/>
  <c r="M505" i="3"/>
  <c r="N505" i="3"/>
  <c r="L506" i="3"/>
  <c r="M506" i="3"/>
  <c r="N506" i="3"/>
  <c r="L507" i="3"/>
  <c r="M507" i="3"/>
  <c r="N507" i="3"/>
  <c r="L508" i="3"/>
  <c r="M508" i="3"/>
  <c r="N508" i="3"/>
  <c r="L509" i="3"/>
  <c r="M509" i="3"/>
  <c r="N509" i="3"/>
  <c r="L510" i="3"/>
  <c r="M510" i="3"/>
  <c r="N510" i="3"/>
  <c r="L511" i="3"/>
  <c r="M511" i="3"/>
  <c r="N511" i="3"/>
  <c r="L512" i="3"/>
  <c r="M512" i="3"/>
  <c r="N512" i="3"/>
  <c r="L513" i="3"/>
  <c r="M513" i="3"/>
  <c r="N513" i="3"/>
  <c r="L514" i="3"/>
  <c r="M514" i="3"/>
  <c r="N514" i="3"/>
  <c r="L515" i="3"/>
  <c r="M515" i="3"/>
  <c r="N515" i="3"/>
  <c r="L516" i="3"/>
  <c r="M516" i="3"/>
  <c r="N516" i="3"/>
  <c r="L517" i="3"/>
  <c r="M517" i="3"/>
  <c r="N517" i="3"/>
  <c r="N503" i="3"/>
  <c r="M503" i="3"/>
  <c r="L503" i="3"/>
  <c r="L492" i="3"/>
  <c r="M492" i="3"/>
  <c r="N492" i="3"/>
  <c r="L493" i="3"/>
  <c r="M493" i="3"/>
  <c r="N493" i="3"/>
  <c r="L494" i="3"/>
  <c r="M494" i="3"/>
  <c r="N494" i="3"/>
  <c r="L495" i="3"/>
  <c r="M495" i="3"/>
  <c r="N495" i="3"/>
  <c r="L496" i="3"/>
  <c r="M496" i="3"/>
  <c r="N496" i="3"/>
  <c r="L497" i="3"/>
  <c r="M497" i="3"/>
  <c r="N497" i="3"/>
  <c r="L498" i="3"/>
  <c r="M498" i="3"/>
  <c r="N498" i="3"/>
  <c r="N491" i="3"/>
  <c r="M491" i="3"/>
  <c r="L491" i="3"/>
  <c r="L470" i="3"/>
  <c r="M470" i="3"/>
  <c r="N470" i="3"/>
  <c r="L471" i="3"/>
  <c r="M471" i="3"/>
  <c r="N471" i="3"/>
  <c r="L475" i="3"/>
  <c r="M475" i="3"/>
  <c r="N475" i="3"/>
  <c r="L476" i="3"/>
  <c r="M476" i="3"/>
  <c r="N476" i="3"/>
  <c r="L477" i="3"/>
  <c r="M477" i="3"/>
  <c r="N477" i="3"/>
  <c r="L478" i="3"/>
  <c r="M478" i="3"/>
  <c r="N478" i="3"/>
  <c r="L479" i="3"/>
  <c r="M479" i="3"/>
  <c r="N479" i="3"/>
  <c r="L480" i="3"/>
  <c r="M480" i="3"/>
  <c r="N480" i="3"/>
  <c r="L481" i="3"/>
  <c r="M481" i="3"/>
  <c r="N481" i="3"/>
  <c r="L482" i="3"/>
  <c r="M482" i="3"/>
  <c r="N482" i="3"/>
  <c r="L483" i="3"/>
  <c r="M483" i="3"/>
  <c r="N483" i="3"/>
  <c r="L484" i="3"/>
  <c r="M484" i="3"/>
  <c r="N484" i="3"/>
  <c r="L485" i="3"/>
  <c r="M485" i="3"/>
  <c r="N485" i="3"/>
  <c r="L486" i="3"/>
  <c r="M486" i="3"/>
  <c r="N486" i="3"/>
  <c r="N469" i="3"/>
  <c r="M469" i="3"/>
  <c r="L469" i="3"/>
  <c r="L450" i="3"/>
  <c r="M450" i="3"/>
  <c r="N450" i="3"/>
  <c r="L451" i="3"/>
  <c r="M451" i="3"/>
  <c r="N451" i="3"/>
  <c r="L452" i="3"/>
  <c r="M452" i="3"/>
  <c r="N452" i="3"/>
  <c r="L457" i="3"/>
  <c r="M457" i="3"/>
  <c r="N457" i="3"/>
  <c r="L458" i="3"/>
  <c r="M458" i="3"/>
  <c r="N458" i="3"/>
  <c r="L459" i="3"/>
  <c r="M459" i="3"/>
  <c r="N459" i="3"/>
  <c r="L460" i="3"/>
  <c r="M460" i="3"/>
  <c r="N460" i="3"/>
  <c r="L461" i="3"/>
  <c r="M461" i="3"/>
  <c r="N461" i="3"/>
  <c r="L462" i="3"/>
  <c r="M462" i="3"/>
  <c r="N462" i="3"/>
  <c r="L463" i="3"/>
  <c r="M463" i="3"/>
  <c r="N463" i="3"/>
  <c r="L464" i="3"/>
  <c r="M464" i="3"/>
  <c r="N464" i="3"/>
  <c r="N449" i="3"/>
  <c r="M449" i="3"/>
  <c r="L449" i="3"/>
  <c r="L438" i="3"/>
  <c r="M438" i="3"/>
  <c r="N438" i="3"/>
  <c r="L439" i="3"/>
  <c r="M439" i="3"/>
  <c r="N439" i="3"/>
  <c r="L440" i="3"/>
  <c r="M440" i="3"/>
  <c r="N440" i="3"/>
  <c r="L441" i="3"/>
  <c r="M441" i="3"/>
  <c r="N441" i="3"/>
  <c r="L443" i="3"/>
  <c r="M443" i="3"/>
  <c r="N443" i="3"/>
  <c r="L444" i="3"/>
  <c r="M444" i="3"/>
  <c r="N444" i="3"/>
  <c r="N437" i="3"/>
  <c r="M437" i="3"/>
  <c r="L437" i="3"/>
  <c r="L423" i="3"/>
  <c r="M423" i="3"/>
  <c r="N423" i="3"/>
  <c r="L424" i="3"/>
  <c r="M424" i="3"/>
  <c r="N424" i="3"/>
  <c r="L425" i="3"/>
  <c r="M425" i="3"/>
  <c r="N425" i="3"/>
  <c r="L426" i="3"/>
  <c r="M426" i="3"/>
  <c r="N426" i="3"/>
  <c r="L427" i="3"/>
  <c r="M427" i="3"/>
  <c r="N427" i="3"/>
  <c r="L428" i="3"/>
  <c r="M428" i="3"/>
  <c r="N428" i="3"/>
  <c r="L429" i="3"/>
  <c r="M429" i="3"/>
  <c r="N429" i="3"/>
  <c r="L430" i="3"/>
  <c r="M430" i="3"/>
  <c r="N430" i="3"/>
  <c r="L431" i="3"/>
  <c r="M431" i="3"/>
  <c r="N431" i="3"/>
  <c r="L432" i="3"/>
  <c r="M432" i="3"/>
  <c r="N432" i="3"/>
  <c r="N422" i="3"/>
  <c r="M422" i="3"/>
  <c r="L422" i="3"/>
  <c r="N419" i="3"/>
  <c r="M419" i="3"/>
  <c r="L419" i="3"/>
  <c r="L400" i="3"/>
  <c r="M400" i="3"/>
  <c r="N400" i="3"/>
  <c r="L401" i="3"/>
  <c r="M401" i="3"/>
  <c r="N401" i="3"/>
  <c r="L402" i="3"/>
  <c r="M402" i="3"/>
  <c r="N402" i="3"/>
  <c r="L403" i="3"/>
  <c r="M403" i="3"/>
  <c r="N403" i="3"/>
  <c r="L404" i="3"/>
  <c r="M404" i="3"/>
  <c r="N404" i="3"/>
  <c r="L405" i="3"/>
  <c r="M405" i="3"/>
  <c r="N405" i="3"/>
  <c r="L406" i="3"/>
  <c r="M406" i="3"/>
  <c r="N406" i="3"/>
  <c r="L407" i="3"/>
  <c r="M407" i="3"/>
  <c r="N407" i="3"/>
  <c r="L408" i="3"/>
  <c r="M408" i="3"/>
  <c r="N408" i="3"/>
  <c r="L409" i="3"/>
  <c r="M409" i="3"/>
  <c r="N409" i="3"/>
  <c r="L410" i="3"/>
  <c r="M410" i="3"/>
  <c r="N410" i="3"/>
  <c r="L411" i="3"/>
  <c r="M411" i="3"/>
  <c r="N411" i="3"/>
  <c r="L412" i="3"/>
  <c r="M412" i="3"/>
  <c r="N412" i="3"/>
  <c r="L413" i="3"/>
  <c r="M413" i="3"/>
  <c r="N413" i="3"/>
  <c r="L414" i="3"/>
  <c r="M414" i="3"/>
  <c r="N414" i="3"/>
  <c r="M399" i="3"/>
  <c r="L399" i="3"/>
  <c r="N394" i="3"/>
  <c r="M394" i="3"/>
  <c r="L394" i="3"/>
  <c r="N386" i="3"/>
  <c r="M386" i="3"/>
  <c r="L386" i="3"/>
  <c r="N376" i="3"/>
  <c r="M376" i="3"/>
  <c r="L376" i="3"/>
  <c r="L366" i="3"/>
  <c r="M366" i="3"/>
  <c r="N366" i="3"/>
  <c r="L367" i="3"/>
  <c r="M367" i="3"/>
  <c r="N367" i="3"/>
  <c r="L368" i="3"/>
  <c r="M368" i="3"/>
  <c r="N368" i="3"/>
  <c r="L369" i="3"/>
  <c r="M369" i="3"/>
  <c r="N369" i="3"/>
  <c r="L370" i="3"/>
  <c r="M370" i="3"/>
  <c r="N370" i="3"/>
  <c r="L371" i="3"/>
  <c r="M371" i="3"/>
  <c r="N371" i="3"/>
  <c r="N365" i="3"/>
  <c r="M365" i="3"/>
  <c r="L365" i="3"/>
  <c r="L354" i="3"/>
  <c r="M354" i="3"/>
  <c r="N354" i="3"/>
  <c r="L355" i="3"/>
  <c r="M355" i="3"/>
  <c r="N355" i="3"/>
  <c r="L356" i="3"/>
  <c r="M356" i="3"/>
  <c r="N356" i="3"/>
  <c r="L357" i="3"/>
  <c r="M357" i="3"/>
  <c r="N357" i="3"/>
  <c r="L358" i="3"/>
  <c r="M358" i="3"/>
  <c r="N358" i="3"/>
  <c r="L359" i="3"/>
  <c r="M359" i="3"/>
  <c r="N359" i="3"/>
  <c r="L360" i="3"/>
  <c r="M360" i="3"/>
  <c r="N360" i="3"/>
  <c r="N353" i="3"/>
  <c r="M353" i="3"/>
  <c r="L353" i="3"/>
  <c r="L338" i="3"/>
  <c r="M338" i="3"/>
  <c r="N338" i="3"/>
  <c r="L339" i="3"/>
  <c r="M339" i="3"/>
  <c r="N339" i="3"/>
  <c r="L340" i="3"/>
  <c r="M340" i="3"/>
  <c r="N340" i="3"/>
  <c r="L341" i="3"/>
  <c r="M341" i="3"/>
  <c r="N341" i="3"/>
  <c r="L342" i="3"/>
  <c r="M342" i="3"/>
  <c r="N342" i="3"/>
  <c r="L343" i="3"/>
  <c r="M343" i="3"/>
  <c r="N343" i="3"/>
  <c r="L344" i="3"/>
  <c r="M344" i="3"/>
  <c r="N344" i="3"/>
  <c r="L345" i="3"/>
  <c r="M345" i="3"/>
  <c r="N345" i="3"/>
  <c r="L346" i="3"/>
  <c r="M346" i="3"/>
  <c r="N346" i="3"/>
  <c r="L347" i="3"/>
  <c r="M347" i="3"/>
  <c r="N347" i="3"/>
  <c r="L348" i="3"/>
  <c r="M348" i="3"/>
  <c r="N348" i="3"/>
  <c r="N337" i="3"/>
  <c r="M337" i="3"/>
  <c r="L337" i="3"/>
  <c r="L325" i="3"/>
  <c r="M325" i="3"/>
  <c r="N325" i="3"/>
  <c r="L326" i="3"/>
  <c r="M326" i="3"/>
  <c r="N326" i="3"/>
  <c r="L327" i="3"/>
  <c r="M327" i="3"/>
  <c r="N327" i="3"/>
  <c r="L328" i="3"/>
  <c r="M328" i="3"/>
  <c r="N328" i="3"/>
  <c r="L329" i="3"/>
  <c r="M329" i="3"/>
  <c r="N329" i="3"/>
  <c r="L330" i="3"/>
  <c r="M330" i="3"/>
  <c r="N330" i="3"/>
  <c r="L331" i="3"/>
  <c r="M331" i="3"/>
  <c r="N331" i="3"/>
  <c r="L332" i="3"/>
  <c r="M332" i="3"/>
  <c r="N332" i="3"/>
  <c r="N324" i="3"/>
  <c r="M324" i="3"/>
  <c r="L324" i="3"/>
  <c r="L307" i="3"/>
  <c r="M307" i="3"/>
  <c r="N307" i="3"/>
  <c r="L308" i="3"/>
  <c r="M308" i="3"/>
  <c r="N308" i="3"/>
  <c r="L309" i="3"/>
  <c r="M309" i="3"/>
  <c r="N309" i="3"/>
  <c r="L310" i="3"/>
  <c r="M310" i="3"/>
  <c r="N310" i="3"/>
  <c r="L311" i="3"/>
  <c r="M311" i="3"/>
  <c r="N311" i="3"/>
  <c r="L312" i="3"/>
  <c r="M312" i="3"/>
  <c r="N312" i="3"/>
  <c r="L313" i="3"/>
  <c r="M313" i="3"/>
  <c r="N313" i="3"/>
  <c r="L314" i="3"/>
  <c r="M314" i="3"/>
  <c r="N314" i="3"/>
  <c r="L315" i="3"/>
  <c r="M315" i="3"/>
  <c r="N315" i="3"/>
  <c r="L316" i="3"/>
  <c r="M316" i="3"/>
  <c r="N316" i="3"/>
  <c r="L317" i="3"/>
  <c r="M317" i="3"/>
  <c r="N317" i="3"/>
  <c r="L318" i="3"/>
  <c r="M318" i="3"/>
  <c r="N318" i="3"/>
  <c r="L319" i="3"/>
  <c r="M319" i="3"/>
  <c r="N319" i="3"/>
  <c r="N306" i="3"/>
  <c r="M306" i="3"/>
  <c r="L306" i="3"/>
  <c r="L280" i="3"/>
  <c r="M280" i="3"/>
  <c r="N280" i="3"/>
  <c r="L281" i="3"/>
  <c r="M281" i="3"/>
  <c r="N281" i="3"/>
  <c r="L282" i="3"/>
  <c r="M282" i="3"/>
  <c r="N282" i="3"/>
  <c r="L283" i="3"/>
  <c r="M283" i="3"/>
  <c r="N283" i="3"/>
  <c r="L284" i="3"/>
  <c r="M284" i="3"/>
  <c r="N284" i="3"/>
  <c r="L285" i="3"/>
  <c r="M285" i="3"/>
  <c r="N285" i="3"/>
  <c r="L286" i="3"/>
  <c r="M286" i="3"/>
  <c r="N286" i="3"/>
  <c r="L287" i="3"/>
  <c r="M287" i="3"/>
  <c r="N287" i="3"/>
  <c r="L288" i="3"/>
  <c r="M288" i="3"/>
  <c r="N288" i="3"/>
  <c r="L289" i="3"/>
  <c r="M289" i="3"/>
  <c r="N289" i="3"/>
  <c r="L290" i="3"/>
  <c r="M290" i="3"/>
  <c r="N290" i="3"/>
  <c r="L291" i="3"/>
  <c r="M291" i="3"/>
  <c r="N291" i="3"/>
  <c r="L292" i="3"/>
  <c r="M292" i="3"/>
  <c r="N292" i="3"/>
  <c r="L293" i="3"/>
  <c r="M293" i="3"/>
  <c r="N293" i="3"/>
  <c r="L294" i="3"/>
  <c r="M294" i="3"/>
  <c r="N294" i="3"/>
  <c r="L295" i="3"/>
  <c r="M295" i="3"/>
  <c r="N295" i="3"/>
  <c r="L296" i="3"/>
  <c r="M296" i="3"/>
  <c r="N296" i="3"/>
  <c r="L297" i="3"/>
  <c r="M297" i="3"/>
  <c r="N297" i="3"/>
  <c r="L298" i="3"/>
  <c r="M298" i="3"/>
  <c r="N298" i="3"/>
  <c r="L299" i="3"/>
  <c r="M299" i="3"/>
  <c r="N299" i="3"/>
  <c r="L300" i="3"/>
  <c r="M300" i="3"/>
  <c r="N300" i="3"/>
  <c r="L301" i="3"/>
  <c r="M301" i="3"/>
  <c r="N301" i="3"/>
  <c r="N279" i="3"/>
  <c r="M279" i="3"/>
  <c r="L279" i="3"/>
  <c r="L264" i="3"/>
  <c r="M264" i="3"/>
  <c r="N264" i="3"/>
  <c r="L265" i="3"/>
  <c r="M265" i="3"/>
  <c r="N265" i="3"/>
  <c r="L266" i="3"/>
  <c r="M266" i="3"/>
  <c r="N266" i="3"/>
  <c r="L267" i="3"/>
  <c r="M267" i="3"/>
  <c r="N267" i="3"/>
  <c r="L268" i="3"/>
  <c r="M268" i="3"/>
  <c r="N268" i="3"/>
  <c r="L269" i="3"/>
  <c r="M269" i="3"/>
  <c r="N269" i="3"/>
  <c r="L270" i="3"/>
  <c r="M270" i="3"/>
  <c r="N270" i="3"/>
  <c r="L271" i="3"/>
  <c r="M271" i="3"/>
  <c r="N271" i="3"/>
  <c r="L272" i="3"/>
  <c r="M272" i="3"/>
  <c r="N272" i="3"/>
  <c r="L273" i="3"/>
  <c r="M273" i="3"/>
  <c r="N273" i="3"/>
  <c r="L274" i="3"/>
  <c r="M274" i="3"/>
  <c r="N274" i="3"/>
  <c r="N263" i="3"/>
  <c r="M263" i="3"/>
  <c r="L263" i="3"/>
  <c r="L251" i="3"/>
  <c r="M251" i="3"/>
  <c r="N251" i="3"/>
  <c r="L252" i="3"/>
  <c r="M252" i="3"/>
  <c r="N252" i="3"/>
  <c r="L253" i="3"/>
  <c r="M253" i="3"/>
  <c r="N253" i="3"/>
  <c r="L254" i="3"/>
  <c r="M254" i="3"/>
  <c r="N254" i="3"/>
  <c r="L255" i="3"/>
  <c r="M255" i="3"/>
  <c r="N255" i="3"/>
  <c r="L256" i="3"/>
  <c r="M256" i="3"/>
  <c r="N256" i="3"/>
  <c r="L257" i="3"/>
  <c r="M257" i="3"/>
  <c r="N257" i="3"/>
  <c r="L258" i="3"/>
  <c r="M258" i="3"/>
  <c r="N258" i="3"/>
  <c r="N250" i="3"/>
  <c r="M250" i="3"/>
  <c r="L250" i="3"/>
  <c r="L242" i="3"/>
  <c r="M242" i="3"/>
  <c r="N242" i="3"/>
  <c r="L243" i="3"/>
  <c r="M243" i="3"/>
  <c r="N243" i="3"/>
  <c r="L244" i="3"/>
  <c r="M244" i="3"/>
  <c r="N244" i="3"/>
  <c r="L245" i="3"/>
  <c r="M245" i="3"/>
  <c r="N245" i="3"/>
  <c r="N241" i="3"/>
  <c r="M241" i="3"/>
  <c r="L241" i="3"/>
  <c r="L232" i="3"/>
  <c r="M232" i="3"/>
  <c r="N232" i="3"/>
  <c r="L233" i="3"/>
  <c r="M233" i="3"/>
  <c r="N233" i="3"/>
  <c r="L234" i="3"/>
  <c r="M234" i="3"/>
  <c r="N234" i="3"/>
  <c r="L235" i="3"/>
  <c r="M235" i="3"/>
  <c r="N235" i="3"/>
  <c r="L236" i="3"/>
  <c r="M236" i="3"/>
  <c r="N236" i="3"/>
  <c r="N231" i="3"/>
  <c r="M231" i="3"/>
  <c r="L231" i="3"/>
  <c r="L221" i="3"/>
  <c r="M221" i="3"/>
  <c r="N221" i="3"/>
  <c r="L222" i="3"/>
  <c r="M222" i="3"/>
  <c r="N222" i="3"/>
  <c r="L223" i="3"/>
  <c r="M223" i="3"/>
  <c r="N223" i="3"/>
  <c r="L224" i="3"/>
  <c r="M224" i="3"/>
  <c r="N224" i="3"/>
  <c r="L225" i="3"/>
  <c r="M225" i="3"/>
  <c r="N225" i="3"/>
  <c r="L226" i="3"/>
  <c r="M226" i="3"/>
  <c r="N226" i="3"/>
  <c r="N220" i="3"/>
  <c r="M220" i="3"/>
  <c r="L220" i="3"/>
  <c r="L208" i="3"/>
  <c r="M208" i="3"/>
  <c r="N208" i="3"/>
  <c r="L209" i="3"/>
  <c r="M209" i="3"/>
  <c r="N209" i="3"/>
  <c r="L210" i="3"/>
  <c r="M210" i="3"/>
  <c r="N210" i="3"/>
  <c r="L211" i="3"/>
  <c r="M211" i="3"/>
  <c r="N211" i="3"/>
  <c r="L212" i="3"/>
  <c r="M212" i="3"/>
  <c r="N212" i="3"/>
  <c r="L213" i="3"/>
  <c r="M213" i="3"/>
  <c r="N213" i="3"/>
  <c r="L214" i="3"/>
  <c r="M214" i="3"/>
  <c r="N214" i="3"/>
  <c r="L215" i="3"/>
  <c r="M215" i="3"/>
  <c r="N215" i="3"/>
  <c r="N207" i="3"/>
  <c r="M207" i="3"/>
  <c r="L207" i="3"/>
  <c r="L191" i="3"/>
  <c r="M191" i="3"/>
  <c r="N191" i="3"/>
  <c r="L192" i="3"/>
  <c r="M192" i="3"/>
  <c r="N192" i="3"/>
  <c r="L193" i="3"/>
  <c r="M193" i="3"/>
  <c r="N193" i="3"/>
  <c r="L194" i="3"/>
  <c r="M194" i="3"/>
  <c r="N194" i="3"/>
  <c r="L195" i="3"/>
  <c r="M195" i="3"/>
  <c r="N195" i="3"/>
  <c r="L196" i="3"/>
  <c r="M196" i="3"/>
  <c r="N196" i="3"/>
  <c r="L197" i="3"/>
  <c r="M197" i="3"/>
  <c r="N197" i="3"/>
  <c r="L198" i="3"/>
  <c r="M198" i="3"/>
  <c r="N198" i="3"/>
  <c r="L199" i="3"/>
  <c r="M199" i="3"/>
  <c r="N199" i="3"/>
  <c r="L200" i="3"/>
  <c r="M200" i="3"/>
  <c r="N200" i="3"/>
  <c r="L201" i="3"/>
  <c r="M201" i="3"/>
  <c r="N201" i="3"/>
  <c r="L202" i="3"/>
  <c r="M202" i="3"/>
  <c r="N202" i="3"/>
  <c r="N190" i="3"/>
  <c r="M190" i="3"/>
  <c r="L190" i="3"/>
  <c r="L177" i="3"/>
  <c r="M177" i="3"/>
  <c r="N177" i="3"/>
  <c r="L178" i="3"/>
  <c r="M178" i="3"/>
  <c r="N178" i="3"/>
  <c r="L179" i="3"/>
  <c r="M179" i="3"/>
  <c r="N179" i="3"/>
  <c r="L180" i="3"/>
  <c r="M180" i="3"/>
  <c r="N180" i="3"/>
  <c r="L181" i="3"/>
  <c r="M181" i="3"/>
  <c r="N181" i="3"/>
  <c r="L182" i="3"/>
  <c r="M182" i="3"/>
  <c r="N182" i="3"/>
  <c r="L183" i="3"/>
  <c r="M183" i="3"/>
  <c r="N183" i="3"/>
  <c r="L184" i="3"/>
  <c r="M184" i="3"/>
  <c r="N184" i="3"/>
  <c r="L185" i="3"/>
  <c r="M185" i="3"/>
  <c r="N185" i="3"/>
  <c r="N176" i="3"/>
  <c r="M176" i="3"/>
  <c r="L176" i="3"/>
  <c r="L165" i="3"/>
  <c r="M165" i="3"/>
  <c r="N165" i="3"/>
  <c r="L166" i="3"/>
  <c r="M166" i="3"/>
  <c r="N166" i="3"/>
  <c r="L167" i="3"/>
  <c r="M167" i="3"/>
  <c r="N167" i="3"/>
  <c r="L168" i="3"/>
  <c r="M168" i="3"/>
  <c r="N168" i="3"/>
  <c r="L169" i="3"/>
  <c r="M169" i="3"/>
  <c r="N169" i="3"/>
  <c r="L170" i="3"/>
  <c r="M170" i="3"/>
  <c r="N170" i="3"/>
  <c r="L171" i="3"/>
  <c r="M171" i="3"/>
  <c r="N171" i="3"/>
  <c r="L156" i="3"/>
  <c r="M156" i="3"/>
  <c r="N156" i="3"/>
  <c r="L157" i="3"/>
  <c r="M157" i="3"/>
  <c r="N157" i="3"/>
  <c r="L158" i="3"/>
  <c r="M158" i="3"/>
  <c r="N158" i="3"/>
  <c r="L159" i="3"/>
  <c r="M159" i="3"/>
  <c r="N159" i="3"/>
  <c r="L160" i="3"/>
  <c r="M160" i="3"/>
  <c r="N160" i="3"/>
  <c r="L161" i="3"/>
  <c r="M161" i="3"/>
  <c r="N161" i="3"/>
  <c r="L162" i="3"/>
  <c r="M162" i="3"/>
  <c r="N162" i="3"/>
  <c r="L163" i="3"/>
  <c r="M163" i="3"/>
  <c r="N163" i="3"/>
  <c r="L164" i="3"/>
  <c r="M164" i="3"/>
  <c r="N164" i="3"/>
  <c r="L146" i="3"/>
  <c r="M146" i="3"/>
  <c r="N146" i="3"/>
  <c r="L147" i="3"/>
  <c r="M147" i="3"/>
  <c r="N147" i="3"/>
  <c r="L148" i="3"/>
  <c r="M148" i="3"/>
  <c r="N148" i="3"/>
  <c r="L149" i="3"/>
  <c r="M149" i="3"/>
  <c r="N149" i="3"/>
  <c r="L150" i="3"/>
  <c r="M150" i="3"/>
  <c r="N150" i="3"/>
  <c r="L151" i="3"/>
  <c r="M151" i="3"/>
  <c r="N151" i="3"/>
  <c r="L152" i="3"/>
  <c r="M152" i="3"/>
  <c r="N152" i="3"/>
  <c r="L153" i="3"/>
  <c r="M153" i="3"/>
  <c r="N153" i="3"/>
  <c r="L154" i="3"/>
  <c r="M154" i="3"/>
  <c r="N154" i="3"/>
  <c r="L155" i="3"/>
  <c r="M155" i="3"/>
  <c r="N155" i="3"/>
  <c r="N145" i="3"/>
  <c r="M145" i="3"/>
  <c r="L145" i="3"/>
  <c r="L128" i="3"/>
  <c r="M128" i="3"/>
  <c r="N128" i="3"/>
  <c r="L129" i="3"/>
  <c r="M129" i="3"/>
  <c r="N129" i="3"/>
  <c r="L130" i="3"/>
  <c r="M130" i="3"/>
  <c r="N130" i="3"/>
  <c r="L131" i="3"/>
  <c r="M131" i="3"/>
  <c r="N131" i="3"/>
  <c r="L132" i="3"/>
  <c r="M132" i="3"/>
  <c r="N132" i="3"/>
  <c r="L133" i="3"/>
  <c r="M133" i="3"/>
  <c r="N133" i="3"/>
  <c r="L134" i="3"/>
  <c r="M134" i="3"/>
  <c r="N134" i="3"/>
  <c r="L135" i="3"/>
  <c r="M135" i="3"/>
  <c r="N135" i="3"/>
  <c r="L136" i="3"/>
  <c r="M136" i="3"/>
  <c r="N136" i="3"/>
  <c r="L137" i="3"/>
  <c r="M137" i="3"/>
  <c r="N137" i="3"/>
  <c r="L138" i="3"/>
  <c r="M138" i="3"/>
  <c r="N138" i="3"/>
  <c r="L139" i="3"/>
  <c r="M139" i="3"/>
  <c r="N139" i="3"/>
  <c r="L140" i="3"/>
  <c r="M140" i="3"/>
  <c r="N140" i="3"/>
  <c r="N127" i="3"/>
  <c r="M127" i="3"/>
  <c r="L127" i="3"/>
  <c r="L112" i="3"/>
  <c r="M112" i="3"/>
  <c r="N112" i="3"/>
  <c r="L113" i="3"/>
  <c r="M113" i="3"/>
  <c r="N113" i="3"/>
  <c r="L114" i="3"/>
  <c r="M114" i="3"/>
  <c r="N114" i="3"/>
  <c r="L115" i="3"/>
  <c r="M115" i="3"/>
  <c r="N115" i="3"/>
  <c r="L116" i="3"/>
  <c r="M116" i="3"/>
  <c r="N116" i="3"/>
  <c r="L117" i="3"/>
  <c r="M117" i="3"/>
  <c r="N117" i="3"/>
  <c r="L118" i="3"/>
  <c r="M118" i="3"/>
  <c r="N118" i="3"/>
  <c r="L119" i="3"/>
  <c r="M119" i="3"/>
  <c r="N119" i="3"/>
  <c r="L120" i="3"/>
  <c r="M120" i="3"/>
  <c r="N120" i="3"/>
  <c r="L121" i="3"/>
  <c r="M121" i="3"/>
  <c r="N121" i="3"/>
  <c r="L122" i="3"/>
  <c r="M122" i="3"/>
  <c r="N122" i="3"/>
  <c r="L99" i="3"/>
  <c r="M99" i="3"/>
  <c r="N99" i="3"/>
  <c r="L100" i="3"/>
  <c r="M100" i="3"/>
  <c r="N100" i="3"/>
  <c r="L101" i="3"/>
  <c r="M101" i="3"/>
  <c r="N101" i="3"/>
  <c r="L102" i="3"/>
  <c r="M102" i="3"/>
  <c r="N102" i="3"/>
  <c r="L103" i="3"/>
  <c r="M103" i="3"/>
  <c r="N103" i="3"/>
  <c r="L104" i="3"/>
  <c r="M104" i="3"/>
  <c r="N104" i="3"/>
  <c r="L105" i="3"/>
  <c r="M105" i="3"/>
  <c r="N105" i="3"/>
  <c r="L106" i="3"/>
  <c r="M106" i="3"/>
  <c r="N106" i="3"/>
  <c r="L107" i="3"/>
  <c r="M107" i="3"/>
  <c r="N107" i="3"/>
  <c r="L108" i="3"/>
  <c r="M108" i="3"/>
  <c r="N108" i="3"/>
  <c r="L109" i="3"/>
  <c r="M109" i="3"/>
  <c r="N109" i="3"/>
  <c r="L110" i="3"/>
  <c r="M110" i="3"/>
  <c r="N110" i="3"/>
  <c r="L111" i="3"/>
  <c r="M111" i="3"/>
  <c r="N111" i="3"/>
  <c r="N98" i="3"/>
  <c r="M98" i="3"/>
  <c r="L98" i="3"/>
  <c r="L84" i="3"/>
  <c r="M84" i="3"/>
  <c r="N84" i="3"/>
  <c r="L85" i="3"/>
  <c r="M85" i="3"/>
  <c r="N85" i="3"/>
  <c r="L86" i="3"/>
  <c r="M86" i="3"/>
  <c r="N86" i="3"/>
  <c r="L87" i="3"/>
  <c r="M87" i="3"/>
  <c r="N87" i="3"/>
  <c r="L88" i="3"/>
  <c r="M88" i="3"/>
  <c r="N88" i="3"/>
  <c r="L89" i="3"/>
  <c r="M89" i="3"/>
  <c r="N89" i="3"/>
  <c r="L90" i="3"/>
  <c r="M90" i="3"/>
  <c r="N90" i="3"/>
  <c r="L91" i="3"/>
  <c r="M91" i="3"/>
  <c r="N91" i="3"/>
  <c r="L92" i="3"/>
  <c r="M92" i="3"/>
  <c r="N92" i="3"/>
  <c r="L93" i="3"/>
  <c r="M93" i="3"/>
  <c r="N93" i="3"/>
  <c r="N83" i="3"/>
  <c r="M83" i="3"/>
  <c r="L83" i="3"/>
  <c r="L69" i="3"/>
  <c r="M69" i="3"/>
  <c r="N69" i="3"/>
  <c r="L70" i="3"/>
  <c r="M70" i="3"/>
  <c r="N70" i="3"/>
  <c r="L71" i="3"/>
  <c r="M71" i="3"/>
  <c r="N71" i="3"/>
  <c r="L72" i="3"/>
  <c r="M72" i="3"/>
  <c r="N72" i="3"/>
  <c r="L73" i="3"/>
  <c r="M73" i="3"/>
  <c r="N73" i="3"/>
  <c r="L74" i="3"/>
  <c r="M74" i="3"/>
  <c r="N74" i="3"/>
  <c r="L75" i="3"/>
  <c r="M75" i="3"/>
  <c r="N75" i="3"/>
  <c r="L76" i="3"/>
  <c r="M76" i="3"/>
  <c r="N76" i="3"/>
  <c r="L77" i="3"/>
  <c r="M77" i="3"/>
  <c r="N77" i="3"/>
  <c r="L78" i="3"/>
  <c r="M78" i="3"/>
  <c r="N78" i="3"/>
  <c r="N68" i="3"/>
  <c r="M68" i="3"/>
  <c r="L68" i="3"/>
  <c r="L51" i="3"/>
  <c r="M51" i="3"/>
  <c r="N51" i="3"/>
  <c r="L52" i="3"/>
  <c r="M52" i="3"/>
  <c r="N52" i="3"/>
  <c r="L53" i="3"/>
  <c r="M53" i="3"/>
  <c r="N53" i="3"/>
  <c r="L54" i="3"/>
  <c r="M54" i="3"/>
  <c r="N54" i="3"/>
  <c r="L55" i="3"/>
  <c r="M55" i="3"/>
  <c r="N55" i="3"/>
  <c r="L57" i="3"/>
  <c r="M57" i="3"/>
  <c r="N57" i="3"/>
  <c r="L58" i="3"/>
  <c r="M58" i="3"/>
  <c r="N58" i="3"/>
  <c r="L59" i="3"/>
  <c r="M59" i="3"/>
  <c r="N59" i="3"/>
  <c r="L60" i="3"/>
  <c r="M60" i="3"/>
  <c r="N60" i="3"/>
  <c r="L61" i="3"/>
  <c r="M61" i="3"/>
  <c r="N61" i="3"/>
  <c r="L62" i="3"/>
  <c r="M62" i="3"/>
  <c r="N62" i="3"/>
  <c r="L63" i="3"/>
  <c r="M63" i="3"/>
  <c r="N63" i="3"/>
  <c r="N50" i="3"/>
  <c r="M50" i="3"/>
  <c r="L50" i="3"/>
  <c r="L33" i="3"/>
  <c r="M33" i="3"/>
  <c r="N33" i="3"/>
  <c r="L34" i="3"/>
  <c r="M34" i="3"/>
  <c r="N34" i="3"/>
  <c r="L35" i="3"/>
  <c r="M35" i="3"/>
  <c r="N35" i="3"/>
  <c r="L36" i="3"/>
  <c r="M36" i="3"/>
  <c r="N36" i="3"/>
  <c r="L37" i="3"/>
  <c r="M37" i="3"/>
  <c r="N37" i="3"/>
  <c r="L38" i="3"/>
  <c r="M38" i="3"/>
  <c r="N38" i="3"/>
  <c r="L39" i="3"/>
  <c r="M39" i="3"/>
  <c r="N39" i="3"/>
  <c r="L40" i="3"/>
  <c r="M40" i="3"/>
  <c r="N40" i="3"/>
  <c r="L41" i="3"/>
  <c r="M41" i="3"/>
  <c r="N41" i="3"/>
  <c r="L42" i="3"/>
  <c r="M42" i="3"/>
  <c r="N42" i="3"/>
  <c r="L43" i="3"/>
  <c r="M43" i="3"/>
  <c r="N43" i="3"/>
  <c r="L44" i="3"/>
  <c r="M44" i="3"/>
  <c r="N44" i="3"/>
  <c r="L45" i="3"/>
  <c r="M45" i="3"/>
  <c r="N45" i="3"/>
  <c r="N32" i="3"/>
  <c r="M32" i="3"/>
  <c r="L32" i="3"/>
  <c r="L15" i="3"/>
  <c r="M15" i="3"/>
  <c r="N15" i="3"/>
  <c r="M16" i="3"/>
  <c r="N16" i="3"/>
  <c r="L17" i="3"/>
  <c r="M17" i="3"/>
  <c r="N17" i="3"/>
  <c r="L18" i="3"/>
  <c r="M18" i="3"/>
  <c r="N18" i="3"/>
  <c r="L19" i="3"/>
  <c r="M19" i="3"/>
  <c r="N19" i="3"/>
  <c r="L20" i="3"/>
  <c r="M20" i="3"/>
  <c r="N20" i="3"/>
  <c r="L21" i="3"/>
  <c r="M21" i="3"/>
  <c r="N21" i="3"/>
  <c r="L22" i="3"/>
  <c r="M22" i="3"/>
  <c r="N22" i="3"/>
  <c r="L23" i="3"/>
  <c r="M23" i="3"/>
  <c r="N23" i="3"/>
  <c r="L24" i="3"/>
  <c r="M24" i="3"/>
  <c r="N24" i="3"/>
  <c r="L25" i="3"/>
  <c r="M25" i="3"/>
  <c r="N25" i="3"/>
  <c r="M26" i="3"/>
  <c r="N26" i="3"/>
  <c r="L27" i="3"/>
  <c r="M27" i="3"/>
  <c r="N27" i="3"/>
  <c r="N14" i="3"/>
  <c r="M14" i="3"/>
  <c r="M9" i="3"/>
  <c r="N9" i="3"/>
  <c r="N8" i="3"/>
  <c r="M8" i="3"/>
  <c r="M108" i="2" l="1"/>
  <c r="M889" i="3"/>
  <c r="N83" i="2" s="1"/>
  <c r="M1036" i="3"/>
  <c r="N91" i="2" s="1"/>
  <c r="N108" i="2"/>
  <c r="M1231" i="3"/>
  <c r="O108" i="2"/>
  <c r="N1231" i="3"/>
  <c r="N717" i="3"/>
  <c r="O74" i="2" s="1"/>
  <c r="M528" i="3"/>
  <c r="N59" i="2" s="1"/>
  <c r="L275" i="3"/>
  <c r="M44" i="2" s="1"/>
  <c r="L889" i="3"/>
  <c r="M83" i="2" s="1"/>
  <c r="L547" i="3"/>
  <c r="M61" i="2" s="1"/>
  <c r="L538" i="3"/>
  <c r="M60" i="2" s="1"/>
  <c r="N581" i="3"/>
  <c r="O64" i="2" s="1"/>
  <c r="M662" i="3"/>
  <c r="N70" i="2" s="1"/>
  <c r="L717" i="3"/>
  <c r="M74" i="2" s="1"/>
  <c r="M1215" i="3"/>
  <c r="N102" i="2" s="1"/>
  <c r="M259" i="3"/>
  <c r="N43" i="2" s="1"/>
  <c r="M395" i="3"/>
  <c r="N51" i="2" s="1"/>
  <c r="M237" i="3"/>
  <c r="N41" i="2" s="1"/>
  <c r="M518" i="3"/>
  <c r="N58" i="2" s="1"/>
  <c r="N948" i="3"/>
  <c r="O88" i="2" s="1"/>
  <c r="L948" i="3"/>
  <c r="M88" i="2" s="1"/>
  <c r="M948" i="3"/>
  <c r="N88" i="2" s="1"/>
  <c r="L983" i="3"/>
  <c r="M89" i="2" s="1"/>
  <c r="L1072" i="3"/>
  <c r="M92" i="2" s="1"/>
  <c r="M1098" i="3"/>
  <c r="N93" i="2" s="1"/>
  <c r="N547" i="3"/>
  <c r="O61" i="2" s="1"/>
  <c r="N561" i="3"/>
  <c r="O62" i="2" s="1"/>
  <c r="N570" i="3"/>
  <c r="O63" i="2" s="1"/>
  <c r="M581" i="3"/>
  <c r="N64" i="2" s="1"/>
  <c r="M591" i="3"/>
  <c r="N65" i="2" s="1"/>
  <c r="M637" i="3"/>
  <c r="N68" i="2" s="1"/>
  <c r="N651" i="3"/>
  <c r="O69" i="2" s="1"/>
  <c r="N662" i="3"/>
  <c r="O70" i="2" s="1"/>
  <c r="L662" i="3"/>
  <c r="M70" i="2" s="1"/>
  <c r="M717" i="3"/>
  <c r="N74" i="2" s="1"/>
  <c r="M1124" i="3"/>
  <c r="N94" i="2" s="1"/>
  <c r="M1144" i="3"/>
  <c r="N95" i="2" s="1"/>
  <c r="M1205" i="3"/>
  <c r="N101" i="2" s="1"/>
  <c r="M465" i="3"/>
  <c r="N55" i="2" s="1"/>
  <c r="M538" i="3"/>
  <c r="N60" i="2" s="1"/>
  <c r="L581" i="3"/>
  <c r="M64" i="2" s="1"/>
  <c r="N591" i="3"/>
  <c r="O65" i="2" s="1"/>
  <c r="L637" i="3"/>
  <c r="M68" i="2" s="1"/>
  <c r="N1205" i="3"/>
  <c r="O101" i="2" s="1"/>
  <c r="L186" i="3"/>
  <c r="M37" i="2" s="1"/>
  <c r="L372" i="3"/>
  <c r="M50" i="2" s="1"/>
  <c r="M415" i="3"/>
  <c r="N52" i="2" s="1"/>
  <c r="L487" i="3"/>
  <c r="M56" i="2" s="1"/>
  <c r="N1144" i="3"/>
  <c r="O95" i="2" s="1"/>
  <c r="L1144" i="3"/>
  <c r="M95" i="2" s="1"/>
  <c r="L1205" i="3"/>
  <c r="M101" i="2" s="1"/>
  <c r="N465" i="3"/>
  <c r="O55" i="2" s="1"/>
  <c r="N372" i="3"/>
  <c r="O50" i="2" s="1"/>
  <c r="M372" i="3"/>
  <c r="N50" i="2" s="1"/>
  <c r="N216" i="3"/>
  <c r="O39" i="2" s="1"/>
  <c r="N395" i="3"/>
  <c r="O51" i="2" s="1"/>
  <c r="L528" i="3"/>
  <c r="M59" i="2" s="1"/>
  <c r="M561" i="3"/>
  <c r="N62" i="2" s="1"/>
  <c r="L702" i="3"/>
  <c r="M73" i="2" s="1"/>
  <c r="L320" i="3"/>
  <c r="M46" i="2" s="1"/>
  <c r="N637" i="3"/>
  <c r="O68" i="2" s="1"/>
  <c r="M1072" i="3"/>
  <c r="N92" i="2" s="1"/>
  <c r="M794" i="3"/>
  <c r="N79" i="2" s="1"/>
  <c r="L823" i="3"/>
  <c r="M80" i="2" s="1"/>
  <c r="N794" i="3"/>
  <c r="O79" i="2" s="1"/>
  <c r="L794" i="3"/>
  <c r="M79" i="2" s="1"/>
  <c r="M823" i="3"/>
  <c r="N80" i="2" s="1"/>
  <c r="M752" i="3"/>
  <c r="N77" i="2" s="1"/>
  <c r="N874" i="3"/>
  <c r="O82" i="2" s="1"/>
  <c r="N415" i="3"/>
  <c r="O52" i="2" s="1"/>
  <c r="M913" i="3"/>
  <c r="N84" i="2" s="1"/>
  <c r="N275" i="3"/>
  <c r="O44" i="2" s="1"/>
  <c r="L752" i="3"/>
  <c r="M77" i="2" s="1"/>
  <c r="M874" i="3"/>
  <c r="N82" i="2" s="1"/>
  <c r="N227" i="3"/>
  <c r="O40" i="2" s="1"/>
  <c r="L361" i="3"/>
  <c r="M49" i="2" s="1"/>
  <c r="N702" i="3"/>
  <c r="O73" i="2" s="1"/>
  <c r="N752" i="3"/>
  <c r="O77" i="2" s="1"/>
  <c r="M983" i="3"/>
  <c r="N89" i="2" s="1"/>
  <c r="N1124" i="3"/>
  <c r="O94" i="2" s="1"/>
  <c r="M361" i="3"/>
  <c r="N49" i="2" s="1"/>
  <c r="M433" i="3"/>
  <c r="N53" i="2" s="1"/>
  <c r="L499" i="3"/>
  <c r="M57" i="2" s="1"/>
  <c r="M651" i="3"/>
  <c r="N69" i="2" s="1"/>
  <c r="N674" i="3"/>
  <c r="O71" i="2" s="1"/>
  <c r="M684" i="3"/>
  <c r="N72" i="2" s="1"/>
  <c r="N203" i="3"/>
  <c r="O38" i="2" s="1"/>
  <c r="N684" i="3"/>
  <c r="O72" i="2" s="1"/>
  <c r="M302" i="3"/>
  <c r="N45" i="2" s="1"/>
  <c r="N361" i="3"/>
  <c r="O49" i="2" s="1"/>
  <c r="N487" i="3"/>
  <c r="O56" i="2" s="1"/>
  <c r="N518" i="3"/>
  <c r="O58" i="2" s="1"/>
  <c r="N246" i="3"/>
  <c r="O42" i="2" s="1"/>
  <c r="N320" i="3"/>
  <c r="O46" i="2" s="1"/>
  <c r="L333" i="3"/>
  <c r="M47" i="2" s="1"/>
  <c r="M333" i="3"/>
  <c r="N47" i="2" s="1"/>
  <c r="N433" i="3"/>
  <c r="O53" i="2" s="1"/>
  <c r="N499" i="3"/>
  <c r="O57" i="2" s="1"/>
  <c r="L651" i="3"/>
  <c r="M69" i="2" s="1"/>
  <c r="L674" i="3"/>
  <c r="M71" i="2" s="1"/>
  <c r="M674" i="3"/>
  <c r="N71" i="2" s="1"/>
  <c r="L684" i="3"/>
  <c r="M72" i="2" s="1"/>
  <c r="N741" i="3"/>
  <c r="O75" i="2" s="1"/>
  <c r="N186" i="3"/>
  <c r="O37" i="2" s="1"/>
  <c r="N237" i="3"/>
  <c r="O41" i="2" s="1"/>
  <c r="M246" i="3"/>
  <c r="N42" i="2" s="1"/>
  <c r="N259" i="3"/>
  <c r="O43" i="2" s="1"/>
  <c r="N302" i="3"/>
  <c r="O45" i="2" s="1"/>
  <c r="N1014" i="3"/>
  <c r="O90" i="2" s="1"/>
  <c r="L246" i="3"/>
  <c r="M42" i="2" s="1"/>
  <c r="N349" i="3"/>
  <c r="O48" i="2" s="1"/>
  <c r="M349" i="3"/>
  <c r="N48" i="2" s="1"/>
  <c r="N528" i="3"/>
  <c r="O59" i="2" s="1"/>
  <c r="L591" i="3"/>
  <c r="M65" i="2" s="1"/>
  <c r="L603" i="3"/>
  <c r="M66" i="2" s="1"/>
  <c r="N1036" i="3"/>
  <c r="O91" i="2" s="1"/>
  <c r="L1098" i="3"/>
  <c r="M93" i="2" s="1"/>
  <c r="L237" i="3"/>
  <c r="M41" i="2" s="1"/>
  <c r="L302" i="3"/>
  <c r="M45" i="2" s="1"/>
  <c r="N333" i="3"/>
  <c r="O47" i="2" s="1"/>
  <c r="L349" i="3"/>
  <c r="M48" i="2" s="1"/>
  <c r="M445" i="3"/>
  <c r="N54" i="2" s="1"/>
  <c r="M499" i="3"/>
  <c r="N57" i="2" s="1"/>
  <c r="L518" i="3"/>
  <c r="M58" i="2" s="1"/>
  <c r="N538" i="3"/>
  <c r="O60" i="2" s="1"/>
  <c r="M603" i="3"/>
  <c r="N66" i="2" s="1"/>
  <c r="N603" i="3"/>
  <c r="O66" i="2" s="1"/>
  <c r="N823" i="3"/>
  <c r="O80" i="2" s="1"/>
  <c r="L1036" i="3"/>
  <c r="M91" i="2" s="1"/>
  <c r="N1215" i="3"/>
  <c r="O102" i="2" s="1"/>
  <c r="N1189" i="3"/>
  <c r="O100" i="2" s="1"/>
  <c r="N445" i="3"/>
  <c r="O54" i="2" s="1"/>
  <c r="N141" i="3"/>
  <c r="O35" i="2" s="1"/>
  <c r="N94" i="3"/>
  <c r="O31" i="2" s="1"/>
  <c r="M102" i="2"/>
  <c r="L1189" i="3"/>
  <c r="M100" i="2" s="1"/>
  <c r="M1189" i="3"/>
  <c r="N100" i="2" s="1"/>
  <c r="N1098" i="3"/>
  <c r="O93" i="2" s="1"/>
  <c r="N1072" i="3"/>
  <c r="O92" i="2" s="1"/>
  <c r="N983" i="3"/>
  <c r="O89" i="2" s="1"/>
  <c r="M741" i="3"/>
  <c r="N75" i="2" s="1"/>
  <c r="L741" i="3"/>
  <c r="M75" i="2" s="1"/>
  <c r="M702" i="3"/>
  <c r="N73" i="2" s="1"/>
  <c r="M570" i="3"/>
  <c r="N63" i="2" s="1"/>
  <c r="L570" i="3"/>
  <c r="M63" i="2" s="1"/>
  <c r="M547" i="3"/>
  <c r="N61" i="2" s="1"/>
  <c r="M487" i="3"/>
  <c r="N56" i="2" s="1"/>
  <c r="L445" i="3"/>
  <c r="M54" i="2" s="1"/>
  <c r="M320" i="3"/>
  <c r="N46" i="2" s="1"/>
  <c r="M275" i="3"/>
  <c r="N44" i="2" s="1"/>
  <c r="L259" i="3"/>
  <c r="M43" i="2" s="1"/>
  <c r="M216" i="3"/>
  <c r="N39" i="2" s="1"/>
  <c r="L216" i="3"/>
  <c r="M39" i="2" s="1"/>
  <c r="M203" i="3"/>
  <c r="N38" i="2" s="1"/>
  <c r="M141" i="3"/>
  <c r="N35" i="2" s="1"/>
  <c r="M28" i="3"/>
  <c r="N27" i="2" s="1"/>
  <c r="M186" i="3"/>
  <c r="N37" i="2" s="1"/>
  <c r="L141" i="3"/>
  <c r="M35" i="2" s="1"/>
  <c r="M94" i="3"/>
  <c r="N31" i="2" s="1"/>
  <c r="N79" i="3"/>
  <c r="O30" i="2" s="1"/>
  <c r="M79" i="3"/>
  <c r="N30" i="2" s="1"/>
  <c r="N46" i="3"/>
  <c r="O28" i="2" s="1"/>
  <c r="M64" i="3"/>
  <c r="N29" i="2" s="1"/>
  <c r="M46" i="3"/>
  <c r="N28" i="2" s="1"/>
  <c r="L46" i="3"/>
  <c r="M28" i="2" s="1"/>
  <c r="M10" i="3"/>
  <c r="N26" i="2" s="1"/>
  <c r="L10" i="3"/>
  <c r="M26" i="2" s="1"/>
  <c r="N10" i="3"/>
  <c r="O26" i="2" s="1"/>
  <c r="L1124" i="3"/>
  <c r="M94" i="2" s="1"/>
  <c r="M937" i="3"/>
  <c r="N87" i="2" s="1"/>
  <c r="N937" i="3"/>
  <c r="O87" i="2" s="1"/>
  <c r="L937" i="3"/>
  <c r="M87" i="2" s="1"/>
  <c r="N913" i="3"/>
  <c r="O84" i="2" s="1"/>
  <c r="L913" i="3"/>
  <c r="M84" i="2" s="1"/>
  <c r="L874" i="3"/>
  <c r="M82" i="2" s="1"/>
  <c r="L859" i="3"/>
  <c r="M81" i="2" s="1"/>
  <c r="N859" i="3"/>
  <c r="O81" i="2" s="1"/>
  <c r="M859" i="3"/>
  <c r="N81" i="2" s="1"/>
  <c r="L772" i="3"/>
  <c r="M78" i="2" s="1"/>
  <c r="M772" i="3"/>
  <c r="N78" i="2" s="1"/>
  <c r="N772" i="3"/>
  <c r="O78" i="2" s="1"/>
  <c r="N622" i="3"/>
  <c r="O67" i="2" s="1"/>
  <c r="L622" i="3"/>
  <c r="M67" i="2" s="1"/>
  <c r="M622" i="3"/>
  <c r="N67" i="2" s="1"/>
  <c r="L561" i="3"/>
  <c r="M62" i="2" s="1"/>
  <c r="L465" i="3"/>
  <c r="M55" i="2" s="1"/>
  <c r="L433" i="3"/>
  <c r="M53" i="2" s="1"/>
  <c r="L415" i="3"/>
  <c r="M52" i="2" s="1"/>
  <c r="L395" i="3"/>
  <c r="M51" i="2" s="1"/>
  <c r="L227" i="3"/>
  <c r="M40" i="2" s="1"/>
  <c r="M227" i="3"/>
  <c r="N40" i="2" s="1"/>
  <c r="L203" i="3"/>
  <c r="M38" i="2" s="1"/>
  <c r="L172" i="3"/>
  <c r="M36" i="2" s="1"/>
  <c r="M172" i="3"/>
  <c r="N36" i="2" s="1"/>
  <c r="N172" i="3"/>
  <c r="O36" i="2" s="1"/>
  <c r="L123" i="3"/>
  <c r="M34" i="2" s="1"/>
  <c r="L94" i="3"/>
  <c r="M31" i="2" s="1"/>
  <c r="L64" i="3"/>
  <c r="M29" i="2" s="1"/>
  <c r="N123" i="3"/>
  <c r="O34" i="2" s="1"/>
  <c r="M123" i="3"/>
  <c r="N34" i="2" s="1"/>
  <c r="L79" i="3"/>
  <c r="M30" i="2" s="1"/>
  <c r="N64" i="3"/>
  <c r="O29" i="2" s="1"/>
  <c r="N28" i="3"/>
  <c r="O27" i="2" s="1"/>
  <c r="M103" i="2" l="1"/>
  <c r="N97" i="2"/>
  <c r="O103" i="2"/>
  <c r="N103" i="2"/>
  <c r="O97" i="2"/>
  <c r="M97" i="2"/>
  <c r="O85" i="2"/>
  <c r="O98" i="2" s="1"/>
  <c r="M85" i="2"/>
  <c r="N85" i="2"/>
  <c r="N32" i="2"/>
  <c r="O32" i="2"/>
  <c r="N98" i="2" l="1"/>
  <c r="M98" i="2"/>
  <c r="N105" i="2"/>
  <c r="O104" i="2"/>
  <c r="O105" i="2"/>
  <c r="M105" i="2"/>
  <c r="N106" i="2"/>
  <c r="N104" i="2"/>
  <c r="N109" i="2" l="1"/>
  <c r="O106" i="2"/>
  <c r="O109" i="2" s="1"/>
  <c r="M106" i="2"/>
  <c r="L14" i="3" l="1"/>
  <c r="G1183" i="3" l="1"/>
  <c r="H108" i="2" l="1"/>
  <c r="G233" i="3" l="1"/>
  <c r="G1129" i="3" l="1"/>
  <c r="H957" i="16" s="1"/>
  <c r="I957" i="16" s="1"/>
  <c r="G1115" i="3"/>
  <c r="I951" i="16" s="1"/>
  <c r="G1108" i="3"/>
  <c r="H949" i="16" s="1"/>
  <c r="I949" i="16" s="1"/>
  <c r="G1102" i="3"/>
  <c r="H947" i="16" s="1"/>
  <c r="G1092" i="3"/>
  <c r="I941" i="16" s="1"/>
  <c r="G1077" i="3"/>
  <c r="G1068" i="3"/>
  <c r="H923" i="16" s="1"/>
  <c r="I923" i="16" s="1"/>
  <c r="G1065" i="3"/>
  <c r="H922" i="16" s="1"/>
  <c r="I922" i="16" s="1"/>
  <c r="G1062" i="3"/>
  <c r="H921" i="16" s="1"/>
  <c r="I921" i="16" s="1"/>
  <c r="G1061" i="3"/>
  <c r="H920" i="16" s="1"/>
  <c r="I920" i="16" s="1"/>
  <c r="G1060" i="3"/>
  <c r="H919" i="16" s="1"/>
  <c r="I919" i="16" s="1"/>
  <c r="G1059" i="3"/>
  <c r="H918" i="16" s="1"/>
  <c r="I918" i="16" s="1"/>
  <c r="G1056" i="3"/>
  <c r="H917" i="16" s="1"/>
  <c r="I917" i="16" s="1"/>
  <c r="G1055" i="3"/>
  <c r="H916" i="16" s="1"/>
  <c r="I916" i="16" s="1"/>
  <c r="G1054" i="3"/>
  <c r="H915" i="16" s="1"/>
  <c r="I915" i="16" s="1"/>
  <c r="G1053" i="3"/>
  <c r="H914" i="16" s="1"/>
  <c r="I914" i="16" s="1"/>
  <c r="G1050" i="3"/>
  <c r="H913" i="16" s="1"/>
  <c r="I913" i="16" s="1"/>
  <c r="H909" i="16"/>
  <c r="I909" i="16" s="1"/>
  <c r="G1009" i="3"/>
  <c r="H878" i="16" s="1"/>
  <c r="I878" i="16" s="1"/>
  <c r="G1005" i="3"/>
  <c r="H877" i="16" s="1"/>
  <c r="I877" i="16" s="1"/>
  <c r="G1002" i="3"/>
  <c r="H876" i="16" s="1"/>
  <c r="I876" i="16" s="1"/>
  <c r="G999" i="3"/>
  <c r="H875" i="16" s="1"/>
  <c r="I875" i="16" s="1"/>
  <c r="G996" i="3"/>
  <c r="H874" i="16" s="1"/>
  <c r="I874" i="16" s="1"/>
  <c r="G993" i="3"/>
  <c r="H873" i="16" s="1"/>
  <c r="I873" i="16" s="1"/>
  <c r="G990" i="3"/>
  <c r="H872" i="16" s="1"/>
  <c r="I872" i="16" s="1"/>
  <c r="G987" i="3"/>
  <c r="H871" i="16" s="1"/>
  <c r="G975" i="3"/>
  <c r="H863" i="16" s="1"/>
  <c r="I863" i="16" s="1"/>
  <c r="G960" i="3"/>
  <c r="H851" i="16" s="1"/>
  <c r="I851" i="16" s="1"/>
  <c r="G955" i="3"/>
  <c r="H849" i="16" s="1"/>
  <c r="I849" i="16" s="1"/>
  <c r="G952" i="3"/>
  <c r="H848" i="16" s="1"/>
  <c r="G737" i="3"/>
  <c r="H651" i="16" s="1"/>
  <c r="I651" i="16" s="1"/>
  <c r="G729" i="3"/>
  <c r="H646" i="16" s="1"/>
  <c r="I646" i="16" s="1"/>
  <c r="G688" i="3"/>
  <c r="G711" i="3"/>
  <c r="H631" i="16" s="1"/>
  <c r="I631" i="16" s="1"/>
  <c r="G706" i="3"/>
  <c r="G626" i="3"/>
  <c r="G471" i="3"/>
  <c r="H423" i="16" s="1"/>
  <c r="I423" i="16" s="1"/>
  <c r="G452" i="3"/>
  <c r="H409" i="16" s="1"/>
  <c r="I409" i="16" s="1"/>
  <c r="G419" i="3"/>
  <c r="H380" i="16" s="1"/>
  <c r="F101" i="3"/>
  <c r="G101" i="3" s="1"/>
  <c r="I97" i="16" s="1"/>
  <c r="F103" i="3"/>
  <c r="G103" i="3" s="1"/>
  <c r="I99" i="16" s="1"/>
  <c r="F105" i="3"/>
  <c r="G105" i="3" s="1"/>
  <c r="I101" i="16" s="1"/>
  <c r="F108" i="3"/>
  <c r="G108" i="3" s="1"/>
  <c r="I104" i="16" s="1"/>
  <c r="F111" i="3"/>
  <c r="G111" i="3" s="1"/>
  <c r="I107" i="16" s="1"/>
  <c r="F114" i="3"/>
  <c r="G127" i="3"/>
  <c r="H122" i="16" s="1"/>
  <c r="G128" i="3"/>
  <c r="I123" i="16" s="1"/>
  <c r="G129" i="3"/>
  <c r="I124" i="16" s="1"/>
  <c r="G130" i="3"/>
  <c r="I125" i="16" s="1"/>
  <c r="G131" i="3"/>
  <c r="I126" i="16" s="1"/>
  <c r="G132" i="3"/>
  <c r="I127" i="16" s="1"/>
  <c r="G133" i="3"/>
  <c r="I128" i="16" s="1"/>
  <c r="G135" i="3"/>
  <c r="I130" i="16" s="1"/>
  <c r="G136" i="3"/>
  <c r="I133" i="16" s="1"/>
  <c r="G137" i="3"/>
  <c r="I134" i="16" s="1"/>
  <c r="G139" i="3"/>
  <c r="G140" i="3"/>
  <c r="G145" i="3"/>
  <c r="H139" i="16" s="1"/>
  <c r="G146" i="3"/>
  <c r="I140" i="16" s="1"/>
  <c r="G147" i="3"/>
  <c r="I141" i="16" s="1"/>
  <c r="G148" i="3"/>
  <c r="I142" i="16" s="1"/>
  <c r="G149" i="3"/>
  <c r="I143" i="16" s="1"/>
  <c r="G150" i="3"/>
  <c r="I144" i="16" s="1"/>
  <c r="G151" i="3"/>
  <c r="I145" i="16" s="1"/>
  <c r="G152" i="3"/>
  <c r="I146" i="16" s="1"/>
  <c r="G153" i="3"/>
  <c r="I147" i="16" s="1"/>
  <c r="G154" i="3"/>
  <c r="I148" i="16" s="1"/>
  <c r="G155" i="3"/>
  <c r="I149" i="16" s="1"/>
  <c r="G156" i="3"/>
  <c r="I150" i="16" s="1"/>
  <c r="G157" i="3"/>
  <c r="I151" i="16" s="1"/>
  <c r="G158" i="3"/>
  <c r="I152" i="16" s="1"/>
  <c r="G159" i="3"/>
  <c r="I153" i="16" s="1"/>
  <c r="G160" i="3"/>
  <c r="I154" i="16" s="1"/>
  <c r="G161" i="3"/>
  <c r="I155" i="16" s="1"/>
  <c r="G162" i="3"/>
  <c r="I156" i="16" s="1"/>
  <c r="G163" i="3"/>
  <c r="I157" i="16" s="1"/>
  <c r="G164" i="3"/>
  <c r="I162" i="16" s="1"/>
  <c r="G165" i="3"/>
  <c r="I163" i="16" s="1"/>
  <c r="G166" i="3"/>
  <c r="G167" i="3"/>
  <c r="I164" i="16" s="1"/>
  <c r="G168" i="3"/>
  <c r="I165" i="16" s="1"/>
  <c r="G170" i="3"/>
  <c r="G171" i="3"/>
  <c r="G176" i="3"/>
  <c r="H169" i="16" s="1"/>
  <c r="G177" i="3"/>
  <c r="I170" i="16" s="1"/>
  <c r="G178" i="3"/>
  <c r="I171" i="16" s="1"/>
  <c r="G179" i="3"/>
  <c r="I172" i="16" s="1"/>
  <c r="G180" i="3"/>
  <c r="I173" i="16" s="1"/>
  <c r="G181" i="3"/>
  <c r="I174" i="16" s="1"/>
  <c r="G182" i="3"/>
  <c r="I177" i="16" s="1"/>
  <c r="G184" i="3"/>
  <c r="G185" i="3"/>
  <c r="I178" i="16" s="1"/>
  <c r="G190" i="3"/>
  <c r="H182" i="16" s="1"/>
  <c r="G191" i="3"/>
  <c r="I183" i="16" s="1"/>
  <c r="G192" i="3"/>
  <c r="I184" i="16" s="1"/>
  <c r="G193" i="3"/>
  <c r="I185" i="16" s="1"/>
  <c r="G194" i="3"/>
  <c r="I186" i="16" s="1"/>
  <c r="G195" i="3"/>
  <c r="I187" i="16" s="1"/>
  <c r="G196" i="3"/>
  <c r="I188" i="16" s="1"/>
  <c r="G197" i="3"/>
  <c r="I189" i="16" s="1"/>
  <c r="G198" i="3"/>
  <c r="I190" i="16" s="1"/>
  <c r="G199" i="3"/>
  <c r="I193" i="16" s="1"/>
  <c r="G201" i="3"/>
  <c r="G202" i="3"/>
  <c r="I194" i="16" s="1"/>
  <c r="G207" i="3"/>
  <c r="H198" i="16" s="1"/>
  <c r="G208" i="3"/>
  <c r="I199" i="16" s="1"/>
  <c r="G209" i="3"/>
  <c r="I200" i="16" s="1"/>
  <c r="G210" i="3"/>
  <c r="I201" i="16" s="1"/>
  <c r="G211" i="3"/>
  <c r="I202" i="16" s="1"/>
  <c r="G212" i="3"/>
  <c r="I205" i="16" s="1"/>
  <c r="G214" i="3"/>
  <c r="G215" i="3"/>
  <c r="I206" i="16" s="1"/>
  <c r="G220" i="3"/>
  <c r="H210" i="16" s="1"/>
  <c r="G221" i="3"/>
  <c r="I211" i="16" s="1"/>
  <c r="G222" i="3"/>
  <c r="I212" i="16" s="1"/>
  <c r="G223" i="3"/>
  <c r="I215" i="16" s="1"/>
  <c r="G225" i="3"/>
  <c r="G226" i="3"/>
  <c r="I216" i="16" s="1"/>
  <c r="G231" i="3"/>
  <c r="G232" i="3"/>
  <c r="I224" i="16" s="1"/>
  <c r="G235" i="3"/>
  <c r="G236" i="3"/>
  <c r="I225" i="16" s="1"/>
  <c r="G241" i="3"/>
  <c r="G242" i="3"/>
  <c r="G244" i="3"/>
  <c r="G245" i="3"/>
  <c r="I233" i="16" s="1"/>
  <c r="G250" i="3"/>
  <c r="H237" i="16" s="1"/>
  <c r="G251" i="3"/>
  <c r="I238" i="16" s="1"/>
  <c r="G252" i="3"/>
  <c r="I239" i="16" s="1"/>
  <c r="G253" i="3"/>
  <c r="I240" i="16" s="1"/>
  <c r="G254" i="3"/>
  <c r="I243" i="16" s="1"/>
  <c r="G255" i="3"/>
  <c r="I244" i="16" s="1"/>
  <c r="G257" i="3"/>
  <c r="G258" i="3"/>
  <c r="I245" i="16" s="1"/>
  <c r="G263" i="3"/>
  <c r="H249" i="16" s="1"/>
  <c r="G264" i="3"/>
  <c r="I250" i="16" s="1"/>
  <c r="G265" i="3"/>
  <c r="I251" i="16" s="1"/>
  <c r="G266" i="3"/>
  <c r="I252" i="16" s="1"/>
  <c r="G267" i="3"/>
  <c r="I253" i="16" s="1"/>
  <c r="G268" i="3"/>
  <c r="I254" i="16" s="1"/>
  <c r="G269" i="3"/>
  <c r="I255" i="16" s="1"/>
  <c r="G270" i="3"/>
  <c r="I258" i="16" s="1"/>
  <c r="G271" i="3"/>
  <c r="I259" i="16" s="1"/>
  <c r="G273" i="3"/>
  <c r="G274" i="3"/>
  <c r="I260" i="16" s="1"/>
  <c r="G279" i="3"/>
  <c r="H264" i="16" s="1"/>
  <c r="G280" i="3"/>
  <c r="I265" i="16" s="1"/>
  <c r="G281" i="3"/>
  <c r="I266" i="16" s="1"/>
  <c r="G282" i="3"/>
  <c r="I267" i="16" s="1"/>
  <c r="G283" i="3"/>
  <c r="I268" i="16" s="1"/>
  <c r="G284" i="3"/>
  <c r="I269" i="16" s="1"/>
  <c r="G285" i="3"/>
  <c r="I270" i="16" s="1"/>
  <c r="G286" i="3"/>
  <c r="I271" i="16" s="1"/>
  <c r="G287" i="3"/>
  <c r="I272" i="16" s="1"/>
  <c r="G288" i="3"/>
  <c r="I273" i="16" s="1"/>
  <c r="G289" i="3"/>
  <c r="I274" i="16" s="1"/>
  <c r="G290" i="3"/>
  <c r="I275" i="16" s="1"/>
  <c r="G291" i="3"/>
  <c r="I276" i="16" s="1"/>
  <c r="G292" i="3"/>
  <c r="I277" i="16" s="1"/>
  <c r="G293" i="3"/>
  <c r="I278" i="16" s="1"/>
  <c r="G294" i="3"/>
  <c r="I279" i="16" s="1"/>
  <c r="G295" i="3"/>
  <c r="I280" i="16" s="1"/>
  <c r="G296" i="3"/>
  <c r="I281" i="16" s="1"/>
  <c r="G297" i="3"/>
  <c r="I284" i="16" s="1"/>
  <c r="G298" i="3"/>
  <c r="I285" i="16" s="1"/>
  <c r="G300" i="3"/>
  <c r="G301" i="3"/>
  <c r="I286" i="16" s="1"/>
  <c r="G306" i="3"/>
  <c r="H290" i="16" s="1"/>
  <c r="G307" i="3"/>
  <c r="I291" i="16" s="1"/>
  <c r="G308" i="3"/>
  <c r="I292" i="16" s="1"/>
  <c r="G309" i="3"/>
  <c r="I293" i="16" s="1"/>
  <c r="G310" i="3"/>
  <c r="I294" i="16" s="1"/>
  <c r="G311" i="3"/>
  <c r="I295" i="16" s="1"/>
  <c r="G312" i="3"/>
  <c r="I296" i="16" s="1"/>
  <c r="G313" i="3"/>
  <c r="I297" i="16" s="1"/>
  <c r="G314" i="3"/>
  <c r="I298" i="16" s="1"/>
  <c r="G315" i="3"/>
  <c r="I301" i="16" s="1"/>
  <c r="G316" i="3"/>
  <c r="I302" i="16" s="1"/>
  <c r="G318" i="3"/>
  <c r="G319" i="3"/>
  <c r="I303" i="16" s="1"/>
  <c r="G324" i="3"/>
  <c r="H307" i="16" s="1"/>
  <c r="G325" i="3"/>
  <c r="I308" i="16" s="1"/>
  <c r="G326" i="3"/>
  <c r="I309" i="16" s="1"/>
  <c r="G327" i="3"/>
  <c r="I310" i="16" s="1"/>
  <c r="G328" i="3"/>
  <c r="I313" i="16" s="1"/>
  <c r="G329" i="3"/>
  <c r="I314" i="16" s="1"/>
  <c r="G331" i="3"/>
  <c r="G332" i="3"/>
  <c r="I315" i="16" s="1"/>
  <c r="G337" i="3"/>
  <c r="H319" i="16" s="1"/>
  <c r="G338" i="3"/>
  <c r="I320" i="16" s="1"/>
  <c r="G339" i="3"/>
  <c r="G340" i="3"/>
  <c r="I321" i="16" s="1"/>
  <c r="G341" i="3"/>
  <c r="I322" i="16" s="1"/>
  <c r="G342" i="3"/>
  <c r="I323" i="16" s="1"/>
  <c r="G343" i="3"/>
  <c r="I324" i="16" s="1"/>
  <c r="G344" i="3"/>
  <c r="I327" i="16" s="1"/>
  <c r="G345" i="3"/>
  <c r="I328" i="16" s="1"/>
  <c r="G347" i="3"/>
  <c r="G348" i="3"/>
  <c r="I330" i="16" s="1"/>
  <c r="G353" i="3"/>
  <c r="H334" i="16" s="1"/>
  <c r="G354" i="3"/>
  <c r="I335" i="16" s="1"/>
  <c r="G355" i="3"/>
  <c r="I336" i="16" s="1"/>
  <c r="G356" i="3"/>
  <c r="I337" i="16" s="1"/>
  <c r="G357" i="3"/>
  <c r="I340" i="16" s="1"/>
  <c r="G359" i="3"/>
  <c r="G360" i="3"/>
  <c r="I341" i="16" s="1"/>
  <c r="G365" i="3"/>
  <c r="H345" i="16" s="1"/>
  <c r="G366" i="3"/>
  <c r="I346" i="16" s="1"/>
  <c r="G367" i="3"/>
  <c r="I347" i="16" s="1"/>
  <c r="G368" i="3"/>
  <c r="I350" i="16" s="1"/>
  <c r="G370" i="3"/>
  <c r="G371" i="3"/>
  <c r="I351" i="16" s="1"/>
  <c r="H355" i="16"/>
  <c r="G386" i="3"/>
  <c r="H356" i="16" s="1"/>
  <c r="I356" i="16" s="1"/>
  <c r="G394" i="3"/>
  <c r="H357" i="16" s="1"/>
  <c r="I357" i="16" s="1"/>
  <c r="G399" i="3"/>
  <c r="H361" i="16" s="1"/>
  <c r="G400" i="3"/>
  <c r="I362" i="16" s="1"/>
  <c r="G401" i="3"/>
  <c r="I363" i="16" s="1"/>
  <c r="G402" i="3"/>
  <c r="I364" i="16" s="1"/>
  <c r="G403" i="3"/>
  <c r="I365" i="16" s="1"/>
  <c r="G404" i="3"/>
  <c r="I366" i="16" s="1"/>
  <c r="G405" i="3"/>
  <c r="I367" i="16" s="1"/>
  <c r="G406" i="3"/>
  <c r="I368" i="16" s="1"/>
  <c r="G407" i="3"/>
  <c r="I369" i="16" s="1"/>
  <c r="G408" i="3"/>
  <c r="I373" i="16" s="1"/>
  <c r="G409" i="3"/>
  <c r="I374" i="16" s="1"/>
  <c r="G410" i="3"/>
  <c r="I375" i="16" s="1"/>
  <c r="G411" i="3"/>
  <c r="I376" i="16" s="1"/>
  <c r="G412" i="3"/>
  <c r="G413" i="3"/>
  <c r="G414" i="3"/>
  <c r="G422" i="3"/>
  <c r="H381" i="16" s="1"/>
  <c r="I381" i="16" s="1"/>
  <c r="G423" i="3"/>
  <c r="I382" i="16" s="1"/>
  <c r="G424" i="3"/>
  <c r="I387" i="16" s="1"/>
  <c r="G425" i="3"/>
  <c r="I389" i="16" s="1"/>
  <c r="G426" i="3"/>
  <c r="G427" i="3"/>
  <c r="G428" i="3"/>
  <c r="G429" i="3"/>
  <c r="G430" i="3"/>
  <c r="G431" i="3"/>
  <c r="I390" i="16" s="1"/>
  <c r="G432" i="3"/>
  <c r="I391" i="16" s="1"/>
  <c r="G437" i="3"/>
  <c r="H395" i="16" s="1"/>
  <c r="G438" i="3"/>
  <c r="I396" i="16" s="1"/>
  <c r="G439" i="3"/>
  <c r="I397" i="16" s="1"/>
  <c r="G440" i="3"/>
  <c r="I398" i="16" s="1"/>
  <c r="G441" i="3"/>
  <c r="I400" i="16" s="1"/>
  <c r="G443" i="3"/>
  <c r="I401" i="16" s="1"/>
  <c r="G444" i="3"/>
  <c r="I402" i="16" s="1"/>
  <c r="G449" i="3"/>
  <c r="H406" i="16" s="1"/>
  <c r="G450" i="3"/>
  <c r="H407" i="16" s="1"/>
  <c r="I407" i="16" s="1"/>
  <c r="G451" i="3"/>
  <c r="H408" i="16" s="1"/>
  <c r="I408" i="16" s="1"/>
  <c r="G457" i="3"/>
  <c r="H410" i="16" s="1"/>
  <c r="I410" i="16" s="1"/>
  <c r="G458" i="3"/>
  <c r="H411" i="16" s="1"/>
  <c r="I411" i="16" s="1"/>
  <c r="G459" i="3"/>
  <c r="H412" i="16" s="1"/>
  <c r="I412" i="16" s="1"/>
  <c r="G460" i="3"/>
  <c r="G461" i="3"/>
  <c r="H414" i="16" s="1"/>
  <c r="I414" i="16" s="1"/>
  <c r="G462" i="3"/>
  <c r="H415" i="16" s="1"/>
  <c r="I415" i="16" s="1"/>
  <c r="G463" i="3"/>
  <c r="H416" i="16" s="1"/>
  <c r="I416" i="16" s="1"/>
  <c r="G464" i="3"/>
  <c r="H417" i="16" s="1"/>
  <c r="I417" i="16" s="1"/>
  <c r="G469" i="3"/>
  <c r="H421" i="16" s="1"/>
  <c r="G470" i="3"/>
  <c r="H422" i="16" s="1"/>
  <c r="I422" i="16" s="1"/>
  <c r="G475" i="3"/>
  <c r="I429" i="16" s="1"/>
  <c r="G476" i="3"/>
  <c r="I430" i="16" s="1"/>
  <c r="G477" i="3"/>
  <c r="I431" i="16" s="1"/>
  <c r="G478" i="3"/>
  <c r="G479" i="3"/>
  <c r="G480" i="3"/>
  <c r="G481" i="3"/>
  <c r="I432" i="16" s="1"/>
  <c r="G482" i="3"/>
  <c r="I433" i="16" s="1"/>
  <c r="G483" i="3"/>
  <c r="I434" i="16" s="1"/>
  <c r="G484" i="3"/>
  <c r="G485" i="3"/>
  <c r="G486" i="3"/>
  <c r="I435" i="16" s="1"/>
  <c r="G491" i="3"/>
  <c r="H439" i="16" s="1"/>
  <c r="G492" i="3"/>
  <c r="I440" i="16" s="1"/>
  <c r="G493" i="3"/>
  <c r="I441" i="16" s="1"/>
  <c r="G494" i="3"/>
  <c r="I442" i="16" s="1"/>
  <c r="G495" i="3"/>
  <c r="I443" i="16" s="1"/>
  <c r="G496" i="3"/>
  <c r="I444" i="16" s="1"/>
  <c r="G497" i="3"/>
  <c r="I445" i="16" s="1"/>
  <c r="G498" i="3"/>
  <c r="I446" i="16" s="1"/>
  <c r="G503" i="3"/>
  <c r="H450" i="16" s="1"/>
  <c r="G504" i="3"/>
  <c r="I451" i="16" s="1"/>
  <c r="G505" i="3"/>
  <c r="I452" i="16" s="1"/>
  <c r="G506" i="3"/>
  <c r="I453" i="16" s="1"/>
  <c r="G507" i="3"/>
  <c r="I454" i="16" s="1"/>
  <c r="G508" i="3"/>
  <c r="I455" i="16" s="1"/>
  <c r="G509" i="3"/>
  <c r="I456" i="16" s="1"/>
  <c r="G510" i="3"/>
  <c r="I457" i="16" s="1"/>
  <c r="G511" i="3"/>
  <c r="I458" i="16" s="1"/>
  <c r="G512" i="3"/>
  <c r="I459" i="16" s="1"/>
  <c r="G513" i="3"/>
  <c r="I460" i="16" s="1"/>
  <c r="G514" i="3"/>
  <c r="I461" i="16" s="1"/>
  <c r="G515" i="3"/>
  <c r="I462" i="16" s="1"/>
  <c r="G516" i="3"/>
  <c r="I463" i="16" s="1"/>
  <c r="G517" i="3"/>
  <c r="I464" i="16" s="1"/>
  <c r="G522" i="3"/>
  <c r="H468" i="16" s="1"/>
  <c r="G523" i="3"/>
  <c r="I469" i="16" s="1"/>
  <c r="G524" i="3"/>
  <c r="I470" i="16" s="1"/>
  <c r="G525" i="3"/>
  <c r="I471" i="16" s="1"/>
  <c r="G526" i="3"/>
  <c r="I472" i="16" s="1"/>
  <c r="G527" i="3"/>
  <c r="I473" i="16" s="1"/>
  <c r="G532" i="3"/>
  <c r="H477" i="16" s="1"/>
  <c r="G533" i="3"/>
  <c r="I478" i="16" s="1"/>
  <c r="G534" i="3"/>
  <c r="I479" i="16" s="1"/>
  <c r="G535" i="3"/>
  <c r="I480" i="16" s="1"/>
  <c r="G536" i="3"/>
  <c r="I481" i="16" s="1"/>
  <c r="G537" i="3"/>
  <c r="I482" i="16" s="1"/>
  <c r="G542" i="3"/>
  <c r="H486" i="16" s="1"/>
  <c r="G543" i="3"/>
  <c r="I487" i="16" s="1"/>
  <c r="G544" i="3"/>
  <c r="I488" i="16" s="1"/>
  <c r="G545" i="3"/>
  <c r="I489" i="16" s="1"/>
  <c r="G546" i="3"/>
  <c r="I490" i="16" s="1"/>
  <c r="G551" i="3"/>
  <c r="H494" i="16" s="1"/>
  <c r="G552" i="3"/>
  <c r="I495" i="16" s="1"/>
  <c r="G553" i="3"/>
  <c r="G554" i="3"/>
  <c r="I496" i="16" s="1"/>
  <c r="G555" i="3"/>
  <c r="I497" i="16" s="1"/>
  <c r="G556" i="3"/>
  <c r="I498" i="16" s="1"/>
  <c r="G557" i="3"/>
  <c r="I499" i="16" s="1"/>
  <c r="G558" i="3"/>
  <c r="I500" i="16" s="1"/>
  <c r="G559" i="3"/>
  <c r="I502" i="16" s="1"/>
  <c r="G560" i="3"/>
  <c r="I503" i="16" s="1"/>
  <c r="G565" i="3"/>
  <c r="H507" i="16" s="1"/>
  <c r="G566" i="3"/>
  <c r="I508" i="16" s="1"/>
  <c r="G567" i="3"/>
  <c r="I509" i="16" s="1"/>
  <c r="G568" i="3"/>
  <c r="I510" i="16" s="1"/>
  <c r="G569" i="3"/>
  <c r="I511" i="16" s="1"/>
  <c r="G574" i="3"/>
  <c r="H515" i="16" s="1"/>
  <c r="G575" i="3"/>
  <c r="I516" i="16" s="1"/>
  <c r="G576" i="3"/>
  <c r="I517" i="16" s="1"/>
  <c r="G577" i="3"/>
  <c r="I518" i="16" s="1"/>
  <c r="G578" i="3"/>
  <c r="I519" i="16" s="1"/>
  <c r="G579" i="3"/>
  <c r="I520" i="16" s="1"/>
  <c r="G580" i="3"/>
  <c r="I521" i="16" s="1"/>
  <c r="G585" i="3"/>
  <c r="G586" i="3"/>
  <c r="I526" i="16" s="1"/>
  <c r="G587" i="3"/>
  <c r="I527" i="16" s="1"/>
  <c r="G588" i="3"/>
  <c r="I528" i="16" s="1"/>
  <c r="G589" i="3"/>
  <c r="I529" i="16" s="1"/>
  <c r="G590" i="3"/>
  <c r="I530" i="16" s="1"/>
  <c r="G595" i="3"/>
  <c r="G596" i="3"/>
  <c r="I535" i="16" s="1"/>
  <c r="G597" i="3"/>
  <c r="I536" i="16" s="1"/>
  <c r="G598" i="3"/>
  <c r="I537" i="16" s="1"/>
  <c r="G599" i="3"/>
  <c r="I538" i="16" s="1"/>
  <c r="G600" i="3"/>
  <c r="I539" i="16" s="1"/>
  <c r="G601" i="3"/>
  <c r="I540" i="16" s="1"/>
  <c r="G602" i="3"/>
  <c r="I541" i="16" s="1"/>
  <c r="G607" i="3"/>
  <c r="G608" i="3"/>
  <c r="I546" i="16" s="1"/>
  <c r="G609" i="3"/>
  <c r="I547" i="16" s="1"/>
  <c r="G610" i="3"/>
  <c r="I548" i="16" s="1"/>
  <c r="G611" i="3"/>
  <c r="I549" i="16" s="1"/>
  <c r="G612" i="3"/>
  <c r="I550" i="16" s="1"/>
  <c r="G613" i="3"/>
  <c r="I551" i="16" s="1"/>
  <c r="G614" i="3"/>
  <c r="I552" i="16" s="1"/>
  <c r="G615" i="3"/>
  <c r="I553" i="16" s="1"/>
  <c r="G616" i="3"/>
  <c r="I554" i="16" s="1"/>
  <c r="G617" i="3"/>
  <c r="I555" i="16" s="1"/>
  <c r="G618" i="3"/>
  <c r="I556" i="16" s="1"/>
  <c r="G619" i="3"/>
  <c r="I557" i="16" s="1"/>
  <c r="G620" i="3"/>
  <c r="I558" i="16" s="1"/>
  <c r="G621" i="3"/>
  <c r="I559" i="16" s="1"/>
  <c r="G629" i="3"/>
  <c r="H564" i="16" s="1"/>
  <c r="I564" i="16" s="1"/>
  <c r="G630" i="3"/>
  <c r="I565" i="16" s="1"/>
  <c r="G631" i="3"/>
  <c r="I566" i="16" s="1"/>
  <c r="G632" i="3"/>
  <c r="I567" i="16" s="1"/>
  <c r="G633" i="3"/>
  <c r="I568" i="16" s="1"/>
  <c r="G634" i="3"/>
  <c r="I569" i="16" s="1"/>
  <c r="G635" i="3"/>
  <c r="I570" i="16" s="1"/>
  <c r="G636" i="3"/>
  <c r="I571" i="16" s="1"/>
  <c r="G641" i="3"/>
  <c r="G642" i="3"/>
  <c r="I576" i="16" s="1"/>
  <c r="G643" i="3"/>
  <c r="I577" i="16" s="1"/>
  <c r="G644" i="3"/>
  <c r="I578" i="16" s="1"/>
  <c r="G645" i="3"/>
  <c r="G646" i="3"/>
  <c r="I579" i="16" s="1"/>
  <c r="G647" i="3"/>
  <c r="I580" i="16" s="1"/>
  <c r="G648" i="3"/>
  <c r="I582" i="16" s="1"/>
  <c r="G649" i="3"/>
  <c r="I583" i="16" s="1"/>
  <c r="G650" i="3"/>
  <c r="I584" i="16" s="1"/>
  <c r="G655" i="3"/>
  <c r="G656" i="3"/>
  <c r="I589" i="16" s="1"/>
  <c r="G657" i="3"/>
  <c r="I590" i="16" s="1"/>
  <c r="G658" i="3"/>
  <c r="I591" i="16" s="1"/>
  <c r="G659" i="3"/>
  <c r="I592" i="16" s="1"/>
  <c r="G660" i="3"/>
  <c r="I593" i="16" s="1"/>
  <c r="G661" i="3"/>
  <c r="I594" i="16" s="1"/>
  <c r="G666" i="3"/>
  <c r="G667" i="3"/>
  <c r="I599" i="16" s="1"/>
  <c r="G668" i="3"/>
  <c r="I600" i="16" s="1"/>
  <c r="G669" i="3"/>
  <c r="I601" i="16" s="1"/>
  <c r="G670" i="3"/>
  <c r="I602" i="16" s="1"/>
  <c r="G671" i="3"/>
  <c r="I603" i="16" s="1"/>
  <c r="G672" i="3"/>
  <c r="I604" i="16" s="1"/>
  <c r="G673" i="3"/>
  <c r="I605" i="16" s="1"/>
  <c r="G678" i="3"/>
  <c r="G679" i="3"/>
  <c r="I610" i="16" s="1"/>
  <c r="G680" i="3"/>
  <c r="I611" i="16" s="1"/>
  <c r="G681" i="3"/>
  <c r="I612" i="16" s="1"/>
  <c r="G682" i="3"/>
  <c r="I613" i="16" s="1"/>
  <c r="G683" i="3"/>
  <c r="I614" i="16" s="1"/>
  <c r="G695" i="3"/>
  <c r="I620" i="16" s="1"/>
  <c r="G696" i="3"/>
  <c r="I621" i="16" s="1"/>
  <c r="G697" i="3"/>
  <c r="I622" i="16" s="1"/>
  <c r="G698" i="3"/>
  <c r="I623" i="16" s="1"/>
  <c r="G699" i="3"/>
  <c r="I624" i="16" s="1"/>
  <c r="G700" i="3"/>
  <c r="I625" i="16" s="1"/>
  <c r="G701" i="3"/>
  <c r="I626" i="16" s="1"/>
  <c r="G714" i="3"/>
  <c r="H632" i="16" s="1"/>
  <c r="I632" i="16" s="1"/>
  <c r="G715" i="3"/>
  <c r="H633" i="16" s="1"/>
  <c r="I633" i="16" s="1"/>
  <c r="G716" i="3"/>
  <c r="H634" i="16" s="1"/>
  <c r="I634" i="16" s="1"/>
  <c r="G721" i="3"/>
  <c r="H638" i="16" s="1"/>
  <c r="G722" i="3"/>
  <c r="H639" i="16" s="1"/>
  <c r="I639" i="16" s="1"/>
  <c r="G723" i="3"/>
  <c r="H640" i="16" s="1"/>
  <c r="I640" i="16" s="1"/>
  <c r="G724" i="3"/>
  <c r="H641" i="16" s="1"/>
  <c r="I641" i="16" s="1"/>
  <c r="G725" i="3"/>
  <c r="H642" i="16" s="1"/>
  <c r="I642" i="16" s="1"/>
  <c r="G726" i="3"/>
  <c r="H643" i="16" s="1"/>
  <c r="I643" i="16" s="1"/>
  <c r="G727" i="3"/>
  <c r="H644" i="16" s="1"/>
  <c r="I644" i="16" s="1"/>
  <c r="G728" i="3"/>
  <c r="H645" i="16" s="1"/>
  <c r="I645" i="16" s="1"/>
  <c r="G732" i="3"/>
  <c r="H647" i="16" s="1"/>
  <c r="I647" i="16" s="1"/>
  <c r="G733" i="3"/>
  <c r="H648" i="16" s="1"/>
  <c r="I648" i="16" s="1"/>
  <c r="G734" i="3"/>
  <c r="H649" i="16" s="1"/>
  <c r="I649" i="16" s="1"/>
  <c r="G735" i="3"/>
  <c r="G736" i="3"/>
  <c r="H650" i="16" s="1"/>
  <c r="I650" i="16" s="1"/>
  <c r="G740" i="3"/>
  <c r="H652" i="16" s="1"/>
  <c r="I652" i="16" s="1"/>
  <c r="G745" i="3"/>
  <c r="H657" i="16" s="1"/>
  <c r="G746" i="3"/>
  <c r="G747" i="3"/>
  <c r="G748" i="3"/>
  <c r="G749" i="3"/>
  <c r="G751" i="3"/>
  <c r="G757" i="3"/>
  <c r="H667" i="16" s="1"/>
  <c r="G758" i="3"/>
  <c r="G759" i="3"/>
  <c r="G760" i="3"/>
  <c r="G761" i="3"/>
  <c r="G762" i="3"/>
  <c r="G763" i="3"/>
  <c r="G764" i="3"/>
  <c r="G765" i="3"/>
  <c r="G766" i="3"/>
  <c r="G767" i="3"/>
  <c r="G768" i="3"/>
  <c r="G769" i="3"/>
  <c r="G771" i="3"/>
  <c r="H681" i="16" s="1"/>
  <c r="I681" i="16" s="1"/>
  <c r="G776" i="3"/>
  <c r="H685" i="16" s="1"/>
  <c r="G777" i="3"/>
  <c r="G778" i="3"/>
  <c r="G779" i="3"/>
  <c r="G780" i="3"/>
  <c r="G781" i="3"/>
  <c r="G782" i="3"/>
  <c r="G783" i="3"/>
  <c r="G784" i="3"/>
  <c r="G785" i="3"/>
  <c r="G786" i="3"/>
  <c r="G787" i="3"/>
  <c r="G788" i="3"/>
  <c r="G789" i="3"/>
  <c r="G790" i="3"/>
  <c r="G791" i="3"/>
  <c r="G793" i="3"/>
  <c r="G798" i="3"/>
  <c r="H706" i="16" s="1"/>
  <c r="G799" i="3"/>
  <c r="G800" i="3"/>
  <c r="G801" i="3"/>
  <c r="G802" i="3"/>
  <c r="G803" i="3"/>
  <c r="G804" i="3"/>
  <c r="G805" i="3"/>
  <c r="G806" i="3"/>
  <c r="G807" i="3"/>
  <c r="G808" i="3"/>
  <c r="G809" i="3"/>
  <c r="G810" i="3"/>
  <c r="G811" i="3"/>
  <c r="G812" i="3"/>
  <c r="G813" i="3"/>
  <c r="G814" i="3"/>
  <c r="G815" i="3"/>
  <c r="G816" i="3"/>
  <c r="G817" i="3"/>
  <c r="G818" i="3"/>
  <c r="G819" i="3"/>
  <c r="G820" i="3"/>
  <c r="G822" i="3"/>
  <c r="G827" i="3"/>
  <c r="H734" i="16" s="1"/>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8" i="3"/>
  <c r="G863" i="3"/>
  <c r="H769" i="16" s="1"/>
  <c r="G864" i="3"/>
  <c r="G865" i="3"/>
  <c r="G866" i="3"/>
  <c r="G867" i="3"/>
  <c r="G868" i="3"/>
  <c r="G869" i="3"/>
  <c r="G870" i="3"/>
  <c r="G871" i="3"/>
  <c r="G873" i="3"/>
  <c r="G878" i="3"/>
  <c r="G888" i="3"/>
  <c r="H784" i="16" s="1"/>
  <c r="I784" i="16" s="1"/>
  <c r="G893" i="3"/>
  <c r="H788" i="16" s="1"/>
  <c r="G894" i="3"/>
  <c r="G895" i="3"/>
  <c r="G896" i="3"/>
  <c r="G897" i="3"/>
  <c r="G898" i="3"/>
  <c r="G899" i="3"/>
  <c r="G900" i="3"/>
  <c r="G901" i="3"/>
  <c r="G902" i="3"/>
  <c r="G903" i="3"/>
  <c r="G904" i="3"/>
  <c r="G905" i="3"/>
  <c r="G906" i="3"/>
  <c r="G907" i="3"/>
  <c r="G908" i="3"/>
  <c r="G909" i="3"/>
  <c r="G910" i="3"/>
  <c r="G911" i="3"/>
  <c r="G912" i="3"/>
  <c r="G917" i="3"/>
  <c r="H815" i="16" s="1"/>
  <c r="G918" i="3"/>
  <c r="I816" i="16" s="1"/>
  <c r="G919" i="3"/>
  <c r="I817" i="16" s="1"/>
  <c r="G920" i="3"/>
  <c r="I818" i="16" s="1"/>
  <c r="G921" i="3"/>
  <c r="I819" i="16" s="1"/>
  <c r="G922" i="3"/>
  <c r="I820" i="16" s="1"/>
  <c r="G923" i="3"/>
  <c r="G924" i="3"/>
  <c r="G925" i="3"/>
  <c r="G926" i="3"/>
  <c r="G927" i="3"/>
  <c r="I821" i="16" s="1"/>
  <c r="G928" i="3"/>
  <c r="I822" i="16" s="1"/>
  <c r="G929" i="3"/>
  <c r="I823" i="16" s="1"/>
  <c r="G930" i="3"/>
  <c r="I824" i="16" s="1"/>
  <c r="G931" i="3"/>
  <c r="I830" i="16" s="1"/>
  <c r="G932" i="3"/>
  <c r="I831" i="16" s="1"/>
  <c r="G933" i="3"/>
  <c r="I832" i="16" s="1"/>
  <c r="G935" i="3"/>
  <c r="G936" i="3"/>
  <c r="I834" i="16" s="1"/>
  <c r="G941" i="3"/>
  <c r="H838" i="16" s="1"/>
  <c r="G942" i="3"/>
  <c r="I839" i="16" s="1"/>
  <c r="G943" i="3"/>
  <c r="I840" i="16" s="1"/>
  <c r="G944" i="3"/>
  <c r="I841" i="16" s="1"/>
  <c r="G945" i="3"/>
  <c r="I842" i="16" s="1"/>
  <c r="G946" i="3"/>
  <c r="I843" i="16" s="1"/>
  <c r="G947" i="3"/>
  <c r="I844" i="16" s="1"/>
  <c r="G959" i="3"/>
  <c r="H850" i="16" s="1"/>
  <c r="I850" i="16" s="1"/>
  <c r="G964" i="3"/>
  <c r="H852" i="16" s="1"/>
  <c r="I852" i="16" s="1"/>
  <c r="G965" i="3"/>
  <c r="H853" i="16" s="1"/>
  <c r="I853" i="16" s="1"/>
  <c r="G966" i="3"/>
  <c r="H854" i="16" s="1"/>
  <c r="I854" i="16" s="1"/>
  <c r="G967" i="3"/>
  <c r="H855" i="16" s="1"/>
  <c r="I855" i="16" s="1"/>
  <c r="G968" i="3"/>
  <c r="H856" i="16" s="1"/>
  <c r="I856" i="16" s="1"/>
  <c r="G969" i="3"/>
  <c r="H857" i="16" s="1"/>
  <c r="I857" i="16" s="1"/>
  <c r="G970" i="3"/>
  <c r="H858" i="16" s="1"/>
  <c r="I858" i="16" s="1"/>
  <c r="G971" i="3"/>
  <c r="H859" i="16" s="1"/>
  <c r="I859" i="16" s="1"/>
  <c r="G972" i="3"/>
  <c r="H860" i="16" s="1"/>
  <c r="I860" i="16" s="1"/>
  <c r="G973" i="3"/>
  <c r="H861" i="16" s="1"/>
  <c r="I861" i="16" s="1"/>
  <c r="G974" i="3"/>
  <c r="H862" i="16" s="1"/>
  <c r="I862" i="16" s="1"/>
  <c r="G979" i="3"/>
  <c r="H864" i="16" s="1"/>
  <c r="I864" i="16" s="1"/>
  <c r="G980" i="3"/>
  <c r="H865" i="16" s="1"/>
  <c r="I865" i="16" s="1"/>
  <c r="G981" i="3"/>
  <c r="H866" i="16" s="1"/>
  <c r="I866" i="16" s="1"/>
  <c r="G982" i="3"/>
  <c r="H867" i="16" s="1"/>
  <c r="I867" i="16" s="1"/>
  <c r="G1012" i="3"/>
  <c r="H879" i="16" s="1"/>
  <c r="I879" i="16" s="1"/>
  <c r="G1013" i="3"/>
  <c r="H880" i="16" s="1"/>
  <c r="I880" i="16" s="1"/>
  <c r="G1018" i="3"/>
  <c r="H884" i="16" s="1"/>
  <c r="G1019" i="3"/>
  <c r="I885" i="16" s="1"/>
  <c r="G1020" i="3"/>
  <c r="I886" i="16" s="1"/>
  <c r="G1021" i="3"/>
  <c r="I887" i="16" s="1"/>
  <c r="G1022" i="3"/>
  <c r="I888" i="16" s="1"/>
  <c r="G1023" i="3"/>
  <c r="I889" i="16" s="1"/>
  <c r="G1024" i="3"/>
  <c r="I890" i="16" s="1"/>
  <c r="G1025" i="3"/>
  <c r="I891" i="16" s="1"/>
  <c r="G1026" i="3"/>
  <c r="I892" i="16" s="1"/>
  <c r="G1027" i="3"/>
  <c r="I893" i="16" s="1"/>
  <c r="G1028" i="3"/>
  <c r="I894" i="16" s="1"/>
  <c r="G1029" i="3"/>
  <c r="G1030" i="3"/>
  <c r="I895" i="16" s="1"/>
  <c r="G1031" i="3"/>
  <c r="I896" i="16" s="1"/>
  <c r="G1032" i="3"/>
  <c r="I897" i="16" s="1"/>
  <c r="G1033" i="3"/>
  <c r="I898" i="16" s="1"/>
  <c r="G1034" i="3"/>
  <c r="I900" i="16" s="1"/>
  <c r="G1035" i="3"/>
  <c r="I901" i="16" s="1"/>
  <c r="G1040" i="3"/>
  <c r="H905" i="16" s="1"/>
  <c r="G1041" i="3"/>
  <c r="H906" i="16" s="1"/>
  <c r="I906" i="16" s="1"/>
  <c r="G1042" i="3"/>
  <c r="H907" i="16" s="1"/>
  <c r="I907" i="16" s="1"/>
  <c r="G1043" i="3"/>
  <c r="H908" i="16" s="1"/>
  <c r="I908" i="16" s="1"/>
  <c r="G1047" i="3"/>
  <c r="H910" i="16" s="1"/>
  <c r="I910" i="16" s="1"/>
  <c r="G1048" i="3"/>
  <c r="H911" i="16" s="1"/>
  <c r="I911" i="16" s="1"/>
  <c r="G1049" i="3"/>
  <c r="H912" i="16" s="1"/>
  <c r="I912" i="16" s="1"/>
  <c r="G1071" i="3"/>
  <c r="H924" i="16" s="1"/>
  <c r="I924" i="16" s="1"/>
  <c r="G1076" i="3"/>
  <c r="H928" i="16" s="1"/>
  <c r="G1082" i="3"/>
  <c r="I929" i="16" s="1"/>
  <c r="G1083" i="3"/>
  <c r="I930" i="16" s="1"/>
  <c r="G1084" i="3"/>
  <c r="I931" i="16" s="1"/>
  <c r="G1085" i="3"/>
  <c r="I932" i="16" s="1"/>
  <c r="G1086" i="3"/>
  <c r="I933" i="16" s="1"/>
  <c r="G1087" i="3"/>
  <c r="I934" i="16" s="1"/>
  <c r="G1088" i="3"/>
  <c r="I935" i="16" s="1"/>
  <c r="G1089" i="3"/>
  <c r="I936" i="16" s="1"/>
  <c r="G1090" i="3"/>
  <c r="I937" i="16" s="1"/>
  <c r="G1091" i="3"/>
  <c r="I938" i="16" s="1"/>
  <c r="G1095" i="3"/>
  <c r="G1097" i="3"/>
  <c r="H943" i="16" s="1"/>
  <c r="I943" i="16" s="1"/>
  <c r="G1107" i="3"/>
  <c r="H948" i="16" s="1"/>
  <c r="I948" i="16" s="1"/>
  <c r="F1122" i="3"/>
  <c r="G1122" i="3" s="1"/>
  <c r="G1123" i="3"/>
  <c r="H952" i="16" s="1"/>
  <c r="I952" i="16" s="1"/>
  <c r="G1128" i="3"/>
  <c r="H956" i="16" s="1"/>
  <c r="G1133" i="3"/>
  <c r="H958" i="16" s="1"/>
  <c r="I958" i="16" s="1"/>
  <c r="G1134" i="3"/>
  <c r="I959" i="16" s="1"/>
  <c r="G1135" i="3"/>
  <c r="I960" i="16" s="1"/>
  <c r="G1136" i="3"/>
  <c r="I961" i="16" s="1"/>
  <c r="G1137" i="3"/>
  <c r="I962" i="16" s="1"/>
  <c r="G1138" i="3"/>
  <c r="I963" i="16" s="1"/>
  <c r="G1139" i="3"/>
  <c r="I964" i="16" s="1"/>
  <c r="G1140" i="3"/>
  <c r="I965" i="16" s="1"/>
  <c r="G1141" i="3"/>
  <c r="I966" i="16" s="1"/>
  <c r="G1142" i="3"/>
  <c r="I967" i="16" s="1"/>
  <c r="G1143" i="3"/>
  <c r="I968" i="16" s="1"/>
  <c r="G1170" i="3"/>
  <c r="H96" i="2" s="1"/>
  <c r="D79" i="9" s="1"/>
  <c r="G1193" i="3"/>
  <c r="G1174" i="3"/>
  <c r="H1004" i="16" s="1"/>
  <c r="G1177" i="3"/>
  <c r="I1006" i="16" s="1"/>
  <c r="G1175" i="3"/>
  <c r="G1176" i="3"/>
  <c r="I1005" i="16" s="1"/>
  <c r="G1178" i="3"/>
  <c r="G1179" i="3"/>
  <c r="G1180" i="3"/>
  <c r="I1007" i="16" s="1"/>
  <c r="G1181" i="3"/>
  <c r="G1184" i="3"/>
  <c r="I1014" i="16" s="1"/>
  <c r="G1185" i="3"/>
  <c r="I1015" i="16" s="1"/>
  <c r="G1188" i="3"/>
  <c r="I1018" i="16" s="1"/>
  <c r="G83" i="3"/>
  <c r="H76" i="16" s="1"/>
  <c r="G85" i="3"/>
  <c r="G77" i="3"/>
  <c r="G51" i="3"/>
  <c r="I47" i="16" s="1"/>
  <c r="G52" i="3"/>
  <c r="I49" i="16" s="1"/>
  <c r="G55" i="3"/>
  <c r="I51" i="16" s="1"/>
  <c r="I52" i="16"/>
  <c r="G50" i="3"/>
  <c r="H46" i="16" s="1"/>
  <c r="G53" i="3"/>
  <c r="G58" i="3"/>
  <c r="I53" i="16" s="1"/>
  <c r="G60" i="3"/>
  <c r="I55" i="16" s="1"/>
  <c r="G62" i="3"/>
  <c r="G63" i="3"/>
  <c r="I58" i="16" s="1"/>
  <c r="G68" i="3"/>
  <c r="H62" i="16" s="1"/>
  <c r="G69" i="3"/>
  <c r="G15" i="3"/>
  <c r="L16" i="3"/>
  <c r="H102" i="2"/>
  <c r="D87" i="9" s="1"/>
  <c r="H105" i="2"/>
  <c r="H106" i="2"/>
  <c r="D95" i="9" s="1"/>
  <c r="G10" i="3"/>
  <c r="G93" i="3"/>
  <c r="I86" i="16" s="1"/>
  <c r="G92" i="3"/>
  <c r="I85" i="16" s="1"/>
  <c r="G90" i="3"/>
  <c r="I83" i="16" s="1"/>
  <c r="G89" i="3"/>
  <c r="I82" i="16" s="1"/>
  <c r="G88" i="3"/>
  <c r="I81" i="16" s="1"/>
  <c r="G78" i="3"/>
  <c r="I72" i="16" s="1"/>
  <c r="G76" i="3"/>
  <c r="I71" i="16" s="1"/>
  <c r="G73" i="3"/>
  <c r="I67" i="16" s="1"/>
  <c r="G72" i="3"/>
  <c r="I66" i="16" s="1"/>
  <c r="G71" i="3"/>
  <c r="I65" i="16" s="1"/>
  <c r="G70" i="3"/>
  <c r="I64" i="16" s="1"/>
  <c r="G27" i="3"/>
  <c r="H25" i="16" s="1"/>
  <c r="I25" i="16" s="1"/>
  <c r="G25" i="3"/>
  <c r="H23" i="16" s="1"/>
  <c r="I23" i="16" s="1"/>
  <c r="G24" i="3"/>
  <c r="H22" i="16" s="1"/>
  <c r="I22" i="16" s="1"/>
  <c r="G23" i="3"/>
  <c r="H21" i="16" s="1"/>
  <c r="I21" i="16" s="1"/>
  <c r="H774" i="16" l="1"/>
  <c r="I774" i="16" s="1"/>
  <c r="H726" i="16"/>
  <c r="I726" i="16" s="1"/>
  <c r="I670" i="16"/>
  <c r="H670" i="16"/>
  <c r="I745" i="16"/>
  <c r="H745" i="16"/>
  <c r="I725" i="16"/>
  <c r="H725" i="16"/>
  <c r="H717" i="16"/>
  <c r="I717" i="16" s="1"/>
  <c r="I697" i="16"/>
  <c r="H697" i="16"/>
  <c r="I689" i="16"/>
  <c r="H689" i="16"/>
  <c r="I807" i="16"/>
  <c r="H807" i="16"/>
  <c r="H799" i="16"/>
  <c r="I799" i="16" s="1"/>
  <c r="I791" i="16"/>
  <c r="H791" i="16"/>
  <c r="I776" i="16"/>
  <c r="H776" i="16"/>
  <c r="I765" i="16"/>
  <c r="H765" i="16"/>
  <c r="H756" i="16"/>
  <c r="I756" i="16" s="1"/>
  <c r="I748" i="16"/>
  <c r="H748" i="16"/>
  <c r="I740" i="16"/>
  <c r="H740" i="16"/>
  <c r="H728" i="16"/>
  <c r="I728" i="16" s="1"/>
  <c r="H720" i="16"/>
  <c r="I720" i="16" s="1"/>
  <c r="I712" i="16"/>
  <c r="H712" i="16"/>
  <c r="H700" i="16"/>
  <c r="I692" i="16"/>
  <c r="H692" i="16"/>
  <c r="H672" i="16"/>
  <c r="I672" i="16" s="1"/>
  <c r="I660" i="16"/>
  <c r="H660" i="16"/>
  <c r="I805" i="16"/>
  <c r="H805" i="16"/>
  <c r="I762" i="16"/>
  <c r="H762" i="16"/>
  <c r="H746" i="16"/>
  <c r="I746" i="16" s="1"/>
  <c r="I698" i="16"/>
  <c r="H698" i="16"/>
  <c r="I806" i="16"/>
  <c r="H806" i="16"/>
  <c r="I798" i="16"/>
  <c r="H798" i="16"/>
  <c r="H790" i="16"/>
  <c r="H808" i="16" s="1"/>
  <c r="I775" i="16"/>
  <c r="H775" i="16"/>
  <c r="H763" i="16"/>
  <c r="I763" i="16" s="1"/>
  <c r="I755" i="16"/>
  <c r="H755" i="16"/>
  <c r="H747" i="16"/>
  <c r="I747" i="16" s="1"/>
  <c r="I739" i="16"/>
  <c r="H739" i="16"/>
  <c r="I727" i="16"/>
  <c r="H727" i="16"/>
  <c r="I719" i="16"/>
  <c r="H719" i="16"/>
  <c r="H711" i="16"/>
  <c r="I711" i="16" s="1"/>
  <c r="I700" i="16"/>
  <c r="H699" i="16"/>
  <c r="I699" i="16" s="1"/>
  <c r="I691" i="16"/>
  <c r="H691" i="16"/>
  <c r="H679" i="16"/>
  <c r="I679" i="16" s="1"/>
  <c r="H671" i="16"/>
  <c r="I671" i="16" s="1"/>
  <c r="I659" i="16"/>
  <c r="H659" i="16"/>
  <c r="I797" i="16"/>
  <c r="H797" i="16"/>
  <c r="I754" i="16"/>
  <c r="H754" i="16"/>
  <c r="H738" i="16"/>
  <c r="I738" i="16" s="1"/>
  <c r="I710" i="16"/>
  <c r="H710" i="16"/>
  <c r="I658" i="16"/>
  <c r="H658" i="16"/>
  <c r="I804" i="16"/>
  <c r="H804" i="16"/>
  <c r="H796" i="16"/>
  <c r="I796" i="16" s="1"/>
  <c r="I773" i="16"/>
  <c r="H773" i="16"/>
  <c r="I761" i="16"/>
  <c r="H761" i="16"/>
  <c r="I753" i="16"/>
  <c r="H753" i="16"/>
  <c r="H737" i="16"/>
  <c r="I737" i="16" s="1"/>
  <c r="I709" i="16"/>
  <c r="H709" i="16"/>
  <c r="I669" i="16"/>
  <c r="H669" i="16"/>
  <c r="I668" i="16"/>
  <c r="H668" i="16"/>
  <c r="H690" i="16"/>
  <c r="I690" i="16" s="1"/>
  <c r="I803" i="16"/>
  <c r="H803" i="16"/>
  <c r="I795" i="16"/>
  <c r="H795" i="16"/>
  <c r="I760" i="16"/>
  <c r="H760" i="16"/>
  <c r="H744" i="16"/>
  <c r="I744" i="16" s="1"/>
  <c r="I724" i="16"/>
  <c r="H724" i="16"/>
  <c r="I716" i="16"/>
  <c r="H716" i="16"/>
  <c r="I688" i="16"/>
  <c r="H688" i="16"/>
  <c r="H802" i="16"/>
  <c r="I802" i="16" s="1"/>
  <c r="I794" i="16"/>
  <c r="H794" i="16"/>
  <c r="I771" i="16"/>
  <c r="H771" i="16"/>
  <c r="I751" i="16"/>
  <c r="H751" i="16"/>
  <c r="H735" i="16"/>
  <c r="I707" i="16"/>
  <c r="H707" i="16"/>
  <c r="I687" i="16"/>
  <c r="H687" i="16"/>
  <c r="I779" i="16"/>
  <c r="H779" i="16"/>
  <c r="H750" i="16"/>
  <c r="I750" i="16" s="1"/>
  <c r="I674" i="16"/>
  <c r="H674" i="16"/>
  <c r="I789" i="16"/>
  <c r="H789" i="16"/>
  <c r="I718" i="16"/>
  <c r="H718" i="16"/>
  <c r="H678" i="16"/>
  <c r="I678" i="16" s="1"/>
  <c r="I677" i="16"/>
  <c r="H677" i="16"/>
  <c r="I772" i="16"/>
  <c r="H772" i="16"/>
  <c r="I752" i="16"/>
  <c r="H752" i="16"/>
  <c r="H736" i="16"/>
  <c r="I736" i="16" s="1"/>
  <c r="I708" i="16"/>
  <c r="H708" i="16"/>
  <c r="I696" i="16"/>
  <c r="H696" i="16"/>
  <c r="I676" i="16"/>
  <c r="H676" i="16"/>
  <c r="H759" i="16"/>
  <c r="I759" i="16" s="1"/>
  <c r="I743" i="16"/>
  <c r="H743" i="16"/>
  <c r="I723" i="16"/>
  <c r="H723" i="16"/>
  <c r="I715" i="16"/>
  <c r="H715" i="16"/>
  <c r="H695" i="16"/>
  <c r="I695" i="16" s="1"/>
  <c r="I675" i="16"/>
  <c r="H675" i="16"/>
  <c r="I801" i="16"/>
  <c r="H801" i="16"/>
  <c r="I793" i="16"/>
  <c r="H793" i="16"/>
  <c r="H770" i="16"/>
  <c r="I770" i="16" s="1"/>
  <c r="I758" i="16"/>
  <c r="H758" i="16"/>
  <c r="I742" i="16"/>
  <c r="H742" i="16"/>
  <c r="I722" i="16"/>
  <c r="H722" i="16"/>
  <c r="H714" i="16"/>
  <c r="I714" i="16" s="1"/>
  <c r="I694" i="16"/>
  <c r="H694" i="16"/>
  <c r="I686" i="16"/>
  <c r="H686" i="16"/>
  <c r="I663" i="16"/>
  <c r="H663" i="16"/>
  <c r="H800" i="16"/>
  <c r="I800" i="16" s="1"/>
  <c r="I792" i="16"/>
  <c r="H792" i="16"/>
  <c r="H777" i="16"/>
  <c r="I777" i="16" s="1"/>
  <c r="I757" i="16"/>
  <c r="H757" i="16"/>
  <c r="H749" i="16"/>
  <c r="I749" i="16" s="1"/>
  <c r="I741" i="16"/>
  <c r="H741" i="16"/>
  <c r="I730" i="16"/>
  <c r="H730" i="16"/>
  <c r="I721" i="16"/>
  <c r="H721" i="16"/>
  <c r="H713" i="16"/>
  <c r="I713" i="16" s="1"/>
  <c r="I702" i="16"/>
  <c r="H702" i="16"/>
  <c r="I693" i="16"/>
  <c r="H693" i="16"/>
  <c r="I673" i="16"/>
  <c r="H673" i="16"/>
  <c r="H661" i="16"/>
  <c r="I661" i="16" s="1"/>
  <c r="H13" i="16"/>
  <c r="F26" i="3"/>
  <c r="H783" i="16"/>
  <c r="I783" i="16" s="1"/>
  <c r="G889" i="3"/>
  <c r="I657" i="16"/>
  <c r="I788" i="16"/>
  <c r="I667" i="16"/>
  <c r="I706" i="16"/>
  <c r="I734" i="16"/>
  <c r="I769" i="16"/>
  <c r="I685" i="16"/>
  <c r="I477" i="16"/>
  <c r="H483" i="16"/>
  <c r="I483" i="16" s="1"/>
  <c r="I361" i="16"/>
  <c r="H377" i="16"/>
  <c r="I377" i="16" s="1"/>
  <c r="H342" i="16"/>
  <c r="I342" i="16" s="1"/>
  <c r="I334" i="16"/>
  <c r="H304" i="16"/>
  <c r="I304" i="16" s="1"/>
  <c r="I290" i="16"/>
  <c r="H261" i="16"/>
  <c r="I261" i="16" s="1"/>
  <c r="I249" i="16"/>
  <c r="H246" i="16"/>
  <c r="I246" i="16" s="1"/>
  <c r="I237" i="16"/>
  <c r="H226" i="16"/>
  <c r="I226" i="16" s="1"/>
  <c r="I223" i="16"/>
  <c r="H392" i="16"/>
  <c r="I392" i="16" s="1"/>
  <c r="I380" i="16"/>
  <c r="I46" i="16"/>
  <c r="I122" i="16"/>
  <c r="H136" i="16"/>
  <c r="I136" i="16" s="1"/>
  <c r="I848" i="16"/>
  <c r="H868" i="16"/>
  <c r="I868" i="16" s="1"/>
  <c r="H598" i="16"/>
  <c r="G674" i="3"/>
  <c r="H71" i="2" s="1"/>
  <c r="D53" i="9" s="1"/>
  <c r="H902" i="16"/>
  <c r="I902" i="16" s="1"/>
  <c r="I884" i="16"/>
  <c r="I507" i="16"/>
  <c r="H512" i="16"/>
  <c r="I512" i="16" s="1"/>
  <c r="H436" i="16"/>
  <c r="I436" i="16" s="1"/>
  <c r="I421" i="16"/>
  <c r="H358" i="16"/>
  <c r="I358" i="16" s="1"/>
  <c r="I355" i="16"/>
  <c r="I319" i="16"/>
  <c r="H331" i="16"/>
  <c r="I331" i="16" s="1"/>
  <c r="H316" i="16"/>
  <c r="I316" i="16" s="1"/>
  <c r="I307" i="16"/>
  <c r="I182" i="16"/>
  <c r="H195" i="16"/>
  <c r="I195" i="16" s="1"/>
  <c r="I928" i="16"/>
  <c r="I345" i="16"/>
  <c r="H352" i="16"/>
  <c r="I352" i="16" s="1"/>
  <c r="H575" i="16"/>
  <c r="G651" i="3"/>
  <c r="I486" i="16"/>
  <c r="H491" i="16"/>
  <c r="I491" i="16" s="1"/>
  <c r="I838" i="16"/>
  <c r="H845" i="16"/>
  <c r="I845" i="16" s="1"/>
  <c r="I169" i="16"/>
  <c r="H179" i="16"/>
  <c r="I179" i="16" s="1"/>
  <c r="H563" i="16"/>
  <c r="G637" i="3"/>
  <c r="H953" i="16"/>
  <c r="I953" i="16" s="1"/>
  <c r="I947" i="16"/>
  <c r="H588" i="16"/>
  <c r="G662" i="3"/>
  <c r="H70" i="2" s="1"/>
  <c r="D52" i="9" s="1"/>
  <c r="I62" i="16"/>
  <c r="I1004" i="16"/>
  <c r="G1205" i="3"/>
  <c r="H101" i="2" s="1"/>
  <c r="D86" i="9" s="1"/>
  <c r="H1022" i="16"/>
  <c r="I494" i="16"/>
  <c r="H504" i="16"/>
  <c r="I504" i="16" s="1"/>
  <c r="I450" i="16"/>
  <c r="H465" i="16"/>
  <c r="I465" i="16" s="1"/>
  <c r="I439" i="16"/>
  <c r="H447" i="16"/>
  <c r="I447" i="16" s="1"/>
  <c r="H403" i="16"/>
  <c r="I403" i="16" s="1"/>
  <c r="I395" i="16"/>
  <c r="I232" i="16"/>
  <c r="H234" i="16"/>
  <c r="I234" i="16" s="1"/>
  <c r="H630" i="16"/>
  <c r="G717" i="3"/>
  <c r="H74" i="2" s="1"/>
  <c r="D56" i="9" s="1"/>
  <c r="H969" i="16"/>
  <c r="I969" i="16" s="1"/>
  <c r="I956" i="16"/>
  <c r="H925" i="16"/>
  <c r="I925" i="16" s="1"/>
  <c r="I905" i="16"/>
  <c r="H609" i="16"/>
  <c r="G684" i="3"/>
  <c r="H72" i="2" s="1"/>
  <c r="D54" i="9" s="1"/>
  <c r="H545" i="16"/>
  <c r="G622" i="3"/>
  <c r="H67" i="2" s="1"/>
  <c r="D49" i="9" s="1"/>
  <c r="F86" i="3"/>
  <c r="G86" i="3" s="1"/>
  <c r="I79" i="16" s="1"/>
  <c r="I78" i="16"/>
  <c r="H522" i="16"/>
  <c r="I522" i="16" s="1"/>
  <c r="I515" i="16"/>
  <c r="H474" i="16"/>
  <c r="I474" i="16" s="1"/>
  <c r="I468" i="16"/>
  <c r="I406" i="16"/>
  <c r="H418" i="16"/>
  <c r="I418" i="16" s="1"/>
  <c r="H287" i="16"/>
  <c r="I287" i="16" s="1"/>
  <c r="I264" i="16"/>
  <c r="I139" i="16"/>
  <c r="H166" i="16"/>
  <c r="I166" i="16" s="1"/>
  <c r="I871" i="16"/>
  <c r="H881" i="16"/>
  <c r="I881" i="16" s="1"/>
  <c r="I13" i="16"/>
  <c r="I638" i="16"/>
  <c r="H653" i="16"/>
  <c r="I653" i="16" s="1"/>
  <c r="H534" i="16"/>
  <c r="G603" i="3"/>
  <c r="H66" i="2" s="1"/>
  <c r="D48" i="9" s="1"/>
  <c r="I76" i="16"/>
  <c r="I815" i="16"/>
  <c r="H525" i="16"/>
  <c r="G591" i="3"/>
  <c r="H65" i="2" s="1"/>
  <c r="D47" i="9" s="1"/>
  <c r="H217" i="16"/>
  <c r="I217" i="16" s="1"/>
  <c r="I210" i="16"/>
  <c r="H207" i="16"/>
  <c r="I207" i="16" s="1"/>
  <c r="I198" i="16"/>
  <c r="F694" i="3"/>
  <c r="G694" i="3" s="1"/>
  <c r="H619" i="16" s="1"/>
  <c r="I619" i="16" s="1"/>
  <c r="H618" i="16"/>
  <c r="D91" i="9"/>
  <c r="G1124" i="3"/>
  <c r="H94" i="2" s="1"/>
  <c r="D77" i="9" s="1"/>
  <c r="H26" i="2"/>
  <c r="D7" i="9" s="1"/>
  <c r="G46" i="3"/>
  <c r="H28" i="2" s="1"/>
  <c r="D9" i="9" s="1"/>
  <c r="F84" i="3"/>
  <c r="G84" i="3" s="1"/>
  <c r="I77" i="16" s="1"/>
  <c r="G1072" i="3"/>
  <c r="H92" i="2" s="1"/>
  <c r="D75" i="9" s="1"/>
  <c r="H83" i="2"/>
  <c r="D65" i="9" s="1"/>
  <c r="F169" i="3"/>
  <c r="G169" i="3" s="1"/>
  <c r="G172" i="3" s="1"/>
  <c r="F224" i="3"/>
  <c r="G224" i="3" s="1"/>
  <c r="G227" i="3" s="1"/>
  <c r="F272" i="3"/>
  <c r="G272" i="3" s="1"/>
  <c r="G275" i="3" s="1"/>
  <c r="F61" i="3"/>
  <c r="G61" i="3" s="1"/>
  <c r="G64" i="3" s="1"/>
  <c r="G581" i="3"/>
  <c r="H64" i="2" s="1"/>
  <c r="D46" i="9" s="1"/>
  <c r="F792" i="3"/>
  <c r="G792" i="3" s="1"/>
  <c r="G499" i="3"/>
  <c r="H57" i="2" s="1"/>
  <c r="D39" i="9" s="1"/>
  <c r="G395" i="3"/>
  <c r="H51" i="2" s="1"/>
  <c r="D33" i="9" s="1"/>
  <c r="F934" i="3"/>
  <c r="G934" i="3" s="1"/>
  <c r="F872" i="3"/>
  <c r="G872" i="3" s="1"/>
  <c r="G983" i="3"/>
  <c r="H89" i="2" s="1"/>
  <c r="D72" i="9" s="1"/>
  <c r="G1014" i="3"/>
  <c r="H90" i="2" s="1"/>
  <c r="D73" i="9" s="1"/>
  <c r="F75" i="3"/>
  <c r="F1187" i="3"/>
  <c r="G1187" i="3" s="1"/>
  <c r="G913" i="3"/>
  <c r="H84" i="2" s="1"/>
  <c r="D66" i="9" s="1"/>
  <c r="G570" i="3"/>
  <c r="H63" i="2" s="1"/>
  <c r="D45" i="9" s="1"/>
  <c r="G561" i="3"/>
  <c r="H62" i="2" s="1"/>
  <c r="D44" i="9" s="1"/>
  <c r="F1096" i="3"/>
  <c r="G1096" i="3" s="1"/>
  <c r="G1036" i="3"/>
  <c r="H91" i="2" s="1"/>
  <c r="D74" i="9" s="1"/>
  <c r="G948" i="3"/>
  <c r="H88" i="2" s="1"/>
  <c r="D71" i="9" s="1"/>
  <c r="G433" i="3"/>
  <c r="H53" i="2" s="1"/>
  <c r="D35" i="9" s="1"/>
  <c r="F750" i="3"/>
  <c r="G750" i="3" s="1"/>
  <c r="G741" i="3"/>
  <c r="H75" i="2" s="1"/>
  <c r="D57" i="9" s="1"/>
  <c r="G547" i="3"/>
  <c r="H61" i="2" s="1"/>
  <c r="D43" i="9" s="1"/>
  <c r="F369" i="3"/>
  <c r="G369" i="3" s="1"/>
  <c r="G372" i="3" s="1"/>
  <c r="H50" i="2" s="1"/>
  <c r="D32" i="9" s="1"/>
  <c r="F330" i="3"/>
  <c r="G330" i="3" s="1"/>
  <c r="G333" i="3" s="1"/>
  <c r="F317" i="3"/>
  <c r="G317" i="3" s="1"/>
  <c r="G320" i="3" s="1"/>
  <c r="F770" i="3"/>
  <c r="G770" i="3" s="1"/>
  <c r="H69" i="2"/>
  <c r="D51" i="9" s="1"/>
  <c r="G528" i="3"/>
  <c r="H59" i="2" s="1"/>
  <c r="D41" i="9" s="1"/>
  <c r="G415" i="3"/>
  <c r="H52" i="2" s="1"/>
  <c r="D34" i="9" s="1"/>
  <c r="F213" i="3"/>
  <c r="G213" i="3" s="1"/>
  <c r="G216" i="3" s="1"/>
  <c r="F200" i="3"/>
  <c r="G200" i="3" s="1"/>
  <c r="G203" i="3" s="1"/>
  <c r="F138" i="3"/>
  <c r="G141" i="3" s="1"/>
  <c r="F99" i="3"/>
  <c r="H68" i="2"/>
  <c r="D50" i="9" s="1"/>
  <c r="G1144" i="3"/>
  <c r="H95" i="2" s="1"/>
  <c r="D78" i="9" s="1"/>
  <c r="F857" i="3"/>
  <c r="G857" i="3" s="1"/>
  <c r="F821" i="3"/>
  <c r="G821" i="3" s="1"/>
  <c r="F346" i="3"/>
  <c r="G346" i="3" s="1"/>
  <c r="G349" i="3" s="1"/>
  <c r="F256" i="3"/>
  <c r="G256" i="3" s="1"/>
  <c r="F243" i="3"/>
  <c r="G243" i="3" s="1"/>
  <c r="G246" i="3" s="1"/>
  <c r="F183" i="3"/>
  <c r="G183" i="3" s="1"/>
  <c r="G538" i="3"/>
  <c r="H60" i="2" s="1"/>
  <c r="D42" i="9" s="1"/>
  <c r="G445" i="3"/>
  <c r="H54" i="2" s="1"/>
  <c r="D36" i="9" s="1"/>
  <c r="F358" i="3"/>
  <c r="G358" i="3" s="1"/>
  <c r="G361" i="3" s="1"/>
  <c r="H49" i="2" s="1"/>
  <c r="D31" i="9" s="1"/>
  <c r="G518" i="3"/>
  <c r="H58" i="2" s="1"/>
  <c r="D40" i="9" s="1"/>
  <c r="G487" i="3"/>
  <c r="G465" i="3"/>
  <c r="H55" i="2" s="1"/>
  <c r="D37" i="9" s="1"/>
  <c r="F299" i="3"/>
  <c r="G299" i="3" s="1"/>
  <c r="F234" i="3"/>
  <c r="G234" i="3" s="1"/>
  <c r="G772" i="3" l="1"/>
  <c r="H78" i="2" s="1"/>
  <c r="D60" i="9" s="1"/>
  <c r="H680" i="16"/>
  <c r="I680" i="16" s="1"/>
  <c r="H664" i="16"/>
  <c r="H57" i="15" s="1"/>
  <c r="H731" i="16"/>
  <c r="H60" i="15" s="1"/>
  <c r="I60" i="15" s="1"/>
  <c r="G823" i="3"/>
  <c r="H80" i="2" s="1"/>
  <c r="D62" i="9" s="1"/>
  <c r="H729" i="16"/>
  <c r="I729" i="16" s="1"/>
  <c r="G859" i="3"/>
  <c r="H81" i="2" s="1"/>
  <c r="D63" i="9" s="1"/>
  <c r="H764" i="16"/>
  <c r="I764" i="16" s="1"/>
  <c r="G752" i="3"/>
  <c r="H77" i="2" s="1"/>
  <c r="H662" i="16"/>
  <c r="I662" i="16" s="1"/>
  <c r="G794" i="3"/>
  <c r="H79" i="2" s="1"/>
  <c r="D61" i="9" s="1"/>
  <c r="H701" i="16"/>
  <c r="I701" i="16" s="1"/>
  <c r="H703" i="16"/>
  <c r="I703" i="16" s="1"/>
  <c r="I790" i="16"/>
  <c r="I735" i="16"/>
  <c r="G874" i="3"/>
  <c r="H82" i="2" s="1"/>
  <c r="D64" i="9" s="1"/>
  <c r="H778" i="16"/>
  <c r="H785" i="16"/>
  <c r="H63" i="15" s="1"/>
  <c r="I63" i="15" s="1"/>
  <c r="F91" i="3"/>
  <c r="G91" i="3" s="1"/>
  <c r="I84" i="16" s="1"/>
  <c r="G702" i="3"/>
  <c r="H73" i="2" s="1"/>
  <c r="D55" i="9" s="1"/>
  <c r="H56" i="2"/>
  <c r="D38" i="9" s="1"/>
  <c r="H64" i="15"/>
  <c r="I64" i="15" s="1"/>
  <c r="I808" i="16"/>
  <c r="D59" i="9"/>
  <c r="H87" i="16"/>
  <c r="I87" i="16" s="1"/>
  <c r="H18" i="15"/>
  <c r="I18" i="15" s="1"/>
  <c r="H1029" i="16"/>
  <c r="I1029" i="16" s="1"/>
  <c r="I1022" i="16"/>
  <c r="H40" i="15"/>
  <c r="I40" i="15" s="1"/>
  <c r="H17" i="15"/>
  <c r="I17" i="15" s="1"/>
  <c r="H69" i="15"/>
  <c r="I69" i="15" s="1"/>
  <c r="G1098" i="3"/>
  <c r="H93" i="2" s="1"/>
  <c r="D76" i="9" s="1"/>
  <c r="H942" i="16"/>
  <c r="I588" i="16"/>
  <c r="H595" i="16"/>
  <c r="I595" i="16" s="1"/>
  <c r="H606" i="16"/>
  <c r="I606" i="16" s="1"/>
  <c r="I598" i="16"/>
  <c r="I534" i="16"/>
  <c r="H542" i="16"/>
  <c r="I542" i="16" s="1"/>
  <c r="H43" i="15"/>
  <c r="I43" i="15" s="1"/>
  <c r="H72" i="15"/>
  <c r="I72" i="15" s="1"/>
  <c r="H33" i="15"/>
  <c r="I33" i="15" s="1"/>
  <c r="H74" i="15"/>
  <c r="I74" i="15" s="1"/>
  <c r="H35" i="15"/>
  <c r="I35" i="15" s="1"/>
  <c r="H20" i="15"/>
  <c r="I20" i="15" s="1"/>
  <c r="H28" i="15"/>
  <c r="I28" i="15" s="1"/>
  <c r="H38" i="15"/>
  <c r="I38" i="15" s="1"/>
  <c r="H25" i="15"/>
  <c r="I25" i="15" s="1"/>
  <c r="G26" i="3"/>
  <c r="G937" i="3"/>
  <c r="H87" i="2" s="1"/>
  <c r="D70" i="9" s="1"/>
  <c r="H54" i="15"/>
  <c r="I54" i="15" s="1"/>
  <c r="H36" i="15"/>
  <c r="I36" i="15" s="1"/>
  <c r="H42" i="15"/>
  <c r="I42" i="15" s="1"/>
  <c r="H14" i="15"/>
  <c r="I14" i="15" s="1"/>
  <c r="H31" i="15"/>
  <c r="I31" i="15" s="1"/>
  <c r="H68" i="15"/>
  <c r="I68" i="15" s="1"/>
  <c r="H615" i="16"/>
  <c r="I615" i="16" s="1"/>
  <c r="I609" i="16"/>
  <c r="H32" i="15"/>
  <c r="I32" i="15" s="1"/>
  <c r="H15" i="15"/>
  <c r="I15" i="15" s="1"/>
  <c r="G94" i="3"/>
  <c r="H31" i="2" s="1"/>
  <c r="D12" i="9" s="1"/>
  <c r="I525" i="16"/>
  <c r="H531" i="16"/>
  <c r="I531" i="16" s="1"/>
  <c r="H24" i="15"/>
  <c r="I24" i="15" s="1"/>
  <c r="H75" i="15"/>
  <c r="I75" i="15" s="1"/>
  <c r="H572" i="16"/>
  <c r="I572" i="16" s="1"/>
  <c r="I563" i="16"/>
  <c r="H585" i="16"/>
  <c r="I585" i="16" s="1"/>
  <c r="I575" i="16"/>
  <c r="H26" i="15"/>
  <c r="I26" i="15" s="1"/>
  <c r="H22" i="15"/>
  <c r="I22" i="15" s="1"/>
  <c r="H41" i="15"/>
  <c r="I41" i="15" s="1"/>
  <c r="H19" i="15"/>
  <c r="I19" i="15" s="1"/>
  <c r="G1189" i="3"/>
  <c r="H100" i="2" s="1"/>
  <c r="H103" i="2" s="1"/>
  <c r="H34" i="15"/>
  <c r="I34" i="15" s="1"/>
  <c r="H16" i="15"/>
  <c r="I16" i="15" s="1"/>
  <c r="H27" i="15"/>
  <c r="I27" i="15" s="1"/>
  <c r="H39" i="15"/>
  <c r="I39" i="15" s="1"/>
  <c r="H70" i="15"/>
  <c r="I70" i="15" s="1"/>
  <c r="H21" i="15"/>
  <c r="I21" i="15" s="1"/>
  <c r="H30" i="15"/>
  <c r="I30" i="15" s="1"/>
  <c r="G99" i="3"/>
  <c r="H627" i="16"/>
  <c r="I627" i="16" s="1"/>
  <c r="I618" i="16"/>
  <c r="H37" i="15"/>
  <c r="I37" i="15" s="1"/>
  <c r="H29" i="15"/>
  <c r="I29" i="15" s="1"/>
  <c r="G75" i="3"/>
  <c r="I545" i="16"/>
  <c r="H560" i="16"/>
  <c r="I560" i="16" s="1"/>
  <c r="H635" i="16"/>
  <c r="I635" i="16" s="1"/>
  <c r="I630" i="16"/>
  <c r="H71" i="15"/>
  <c r="I71" i="15" s="1"/>
  <c r="H23" i="15"/>
  <c r="I23" i="15" s="1"/>
  <c r="H46" i="2"/>
  <c r="D28" i="9" s="1"/>
  <c r="H29" i="2"/>
  <c r="D10" i="9" s="1"/>
  <c r="H44" i="2"/>
  <c r="D26" i="9" s="1"/>
  <c r="H35" i="2"/>
  <c r="D17" i="9" s="1"/>
  <c r="H47" i="2"/>
  <c r="D29" i="9" s="1"/>
  <c r="H39" i="2"/>
  <c r="D21" i="9" s="1"/>
  <c r="H42" i="2"/>
  <c r="D24" i="9" s="1"/>
  <c r="H38" i="2"/>
  <c r="D20" i="9" s="1"/>
  <c r="H48" i="2"/>
  <c r="D30" i="9" s="1"/>
  <c r="H40" i="2"/>
  <c r="D22" i="9" s="1"/>
  <c r="G237" i="3"/>
  <c r="H41" i="2" s="1"/>
  <c r="D23" i="9" s="1"/>
  <c r="H36" i="2"/>
  <c r="D18" i="9" s="1"/>
  <c r="G259" i="3"/>
  <c r="H43" i="2" s="1"/>
  <c r="D25" i="9" s="1"/>
  <c r="G302" i="3"/>
  <c r="H45" i="2" s="1"/>
  <c r="D27" i="9" s="1"/>
  <c r="G186" i="3"/>
  <c r="H37" i="2" s="1"/>
  <c r="D19" i="9" s="1"/>
  <c r="I664" i="16" l="1"/>
  <c r="I731" i="16"/>
  <c r="H59" i="15"/>
  <c r="I59" i="15" s="1"/>
  <c r="H682" i="16"/>
  <c r="I778" i="16"/>
  <c r="H780" i="16"/>
  <c r="I785" i="16"/>
  <c r="H766" i="16"/>
  <c r="H11" i="15"/>
  <c r="I11" i="15" s="1"/>
  <c r="H24" i="16"/>
  <c r="H26" i="16" s="1"/>
  <c r="I26" i="16" s="1"/>
  <c r="L26" i="3"/>
  <c r="L28" i="3" s="1"/>
  <c r="M27" i="2" s="1"/>
  <c r="G123" i="3"/>
  <c r="H34" i="2" s="1"/>
  <c r="D16" i="9" s="1"/>
  <c r="D68" i="9" s="1"/>
  <c r="G28" i="3"/>
  <c r="H27" i="2" s="1"/>
  <c r="D8" i="9" s="1"/>
  <c r="F4" i="14" a="1"/>
  <c r="F4" i="14" s="1"/>
  <c r="F1262" i="14" s="1"/>
  <c r="I57" i="15"/>
  <c r="D85" i="9"/>
  <c r="D89" i="9" s="1"/>
  <c r="D81" i="9"/>
  <c r="H53" i="15"/>
  <c r="I53" i="15" s="1"/>
  <c r="H48" i="15"/>
  <c r="I48" i="15" s="1"/>
  <c r="H49" i="15"/>
  <c r="I49" i="15" s="1"/>
  <c r="H44" i="15"/>
  <c r="I44" i="15" s="1"/>
  <c r="H97" i="2"/>
  <c r="H46" i="15"/>
  <c r="I46" i="15" s="1"/>
  <c r="H47" i="15"/>
  <c r="I47" i="15" s="1"/>
  <c r="I57" i="16"/>
  <c r="H59" i="16"/>
  <c r="I59" i="16" s="1"/>
  <c r="I95" i="16"/>
  <c r="H119" i="16"/>
  <c r="I1017" i="16"/>
  <c r="H1019" i="16"/>
  <c r="I1019" i="16" s="1"/>
  <c r="H82" i="15"/>
  <c r="I82" i="15" s="1"/>
  <c r="I833" i="16"/>
  <c r="H835" i="16"/>
  <c r="I835" i="16" s="1"/>
  <c r="H50" i="15"/>
  <c r="I50" i="15" s="1"/>
  <c r="H52" i="15"/>
  <c r="I52" i="15" s="1"/>
  <c r="F120" i="3"/>
  <c r="H51" i="15"/>
  <c r="I51" i="15" s="1"/>
  <c r="I942" i="16"/>
  <c r="H944" i="16"/>
  <c r="I944" i="16" s="1"/>
  <c r="I69" i="16"/>
  <c r="H73" i="16"/>
  <c r="I73" i="16" s="1"/>
  <c r="G79" i="3"/>
  <c r="H45" i="15"/>
  <c r="I45" i="15" s="1"/>
  <c r="I766" i="16" l="1"/>
  <c r="H61" i="15"/>
  <c r="I61" i="15" s="1"/>
  <c r="H62" i="15"/>
  <c r="I62" i="15" s="1"/>
  <c r="I780" i="16"/>
  <c r="H58" i="15"/>
  <c r="I58" i="15" s="1"/>
  <c r="I682" i="16"/>
  <c r="H85" i="2"/>
  <c r="H98" i="2" s="1"/>
  <c r="M32" i="2"/>
  <c r="M104" i="2" s="1"/>
  <c r="M109" i="2" s="1"/>
  <c r="I24" i="16"/>
  <c r="D83" i="9"/>
  <c r="I119" i="16"/>
  <c r="H810" i="16"/>
  <c r="I810" i="16" s="1"/>
  <c r="H13" i="15"/>
  <c r="H65" i="15" s="1"/>
  <c r="I65" i="15" s="1"/>
  <c r="H7" i="15"/>
  <c r="H89" i="16"/>
  <c r="I89" i="16" s="1"/>
  <c r="H30" i="2"/>
  <c r="H81" i="15"/>
  <c r="H1040" i="16"/>
  <c r="I1040" i="16" s="1"/>
  <c r="H10" i="15"/>
  <c r="I10" i="15" s="1"/>
  <c r="H73" i="15"/>
  <c r="I73" i="15" s="1"/>
  <c r="H67" i="15"/>
  <c r="H996" i="16"/>
  <c r="I996" i="16" s="1"/>
  <c r="H9" i="15"/>
  <c r="I9" i="15" s="1"/>
  <c r="H77" i="15" l="1"/>
  <c r="I77" i="15" s="1"/>
  <c r="I67" i="15"/>
  <c r="H998" i="16"/>
  <c r="I998" i="16" s="1"/>
  <c r="D11" i="9"/>
  <c r="D14" i="9" s="1"/>
  <c r="H32" i="2"/>
  <c r="H104" i="2" s="1"/>
  <c r="H109" i="2" s="1"/>
  <c r="H12" i="15"/>
  <c r="I12" i="15" s="1"/>
  <c r="I7" i="15"/>
  <c r="H84" i="15"/>
  <c r="I81" i="15"/>
  <c r="I13" i="15"/>
  <c r="D98" i="9" l="1"/>
  <c r="H1042" i="16"/>
  <c r="I1042" i="16" s="1"/>
  <c r="I1054" i="16" s="1"/>
  <c r="I1058" i="16" s="1"/>
  <c r="H78" i="15"/>
  <c r="I78" i="15"/>
  <c r="D93" i="9"/>
  <c r="H85" i="15"/>
  <c r="I84" i="15"/>
  <c r="H1054" i="16" l="1"/>
  <c r="H1058" i="16" s="1"/>
  <c r="H89" i="15"/>
  <c r="H93" i="15" s="1"/>
  <c r="I85" i="15"/>
  <c r="I89" i="15" s="1"/>
  <c r="I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H1" authorId="0" shapeId="0" xr:uid="{D878BD92-F644-794B-9A95-E31339EB10A0}">
      <text>
        <r>
          <rPr>
            <sz val="12"/>
            <color rgb="FF000000"/>
            <rFont val="Geneva"/>
            <family val="2"/>
            <charset val="1"/>
          </rPr>
          <t>Provide the information requested within the yellow cells.</t>
        </r>
      </text>
    </comment>
    <comment ref="E21" authorId="0" shapeId="0" xr:uid="{1944B5E9-B07A-E341-A0A3-C3FA5CC1E301}">
      <text>
        <r>
          <rPr>
            <sz val="12"/>
            <color rgb="FF000000"/>
            <rFont val="Tahoma"/>
            <family val="34"/>
          </rPr>
          <t xml:space="preserve">Don't forget to sign and date this Topsheet tab, and to finalize and sign the Related Party Tab.
</t>
        </r>
      </text>
    </comment>
    <comment ref="H26" authorId="0" shapeId="0" xr:uid="{90EB4B12-4D41-9E4C-8AC6-E4A7B2685263}">
      <text>
        <r>
          <rPr>
            <sz val="12"/>
            <color rgb="FF000000"/>
            <rFont val="Geneva"/>
            <family val="2"/>
          </rPr>
          <t>Grey cells include formulas. </t>
        </r>
        <r>
          <rPr>
            <sz val="12"/>
            <color rgb="FF000000"/>
            <rFont val="Genev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1" authorId="0" shapeId="0" xr:uid="{45C8E0AC-3087-E54C-A089-E519EF29925A}">
      <text>
        <r>
          <rPr>
            <sz val="12"/>
            <color rgb="FF000000"/>
            <rFont val="Tahoma"/>
            <family val="34"/>
          </rPr>
          <t>Grey cells include formulas. </t>
        </r>
        <r>
          <rPr>
            <sz val="12"/>
            <color rgb="FF000000"/>
            <rFont val="Tahoma"/>
            <family val="34"/>
          </rPr>
          <t xml:space="preserve">
</t>
        </r>
      </text>
    </comment>
    <comment ref="H7" authorId="0" shapeId="0" xr:uid="{D6DD148C-9DF6-C649-88B9-C49025E60EF6}">
      <text>
        <r>
          <rPr>
            <sz val="12"/>
            <color rgb="FF000000"/>
            <rFont val="Tahoma"/>
            <family val="34"/>
          </rPr>
          <t>Select </t>
        </r>
        <r>
          <rPr>
            <b/>
            <sz val="12"/>
            <color rgb="FF000000"/>
            <rFont val="Tahoma"/>
            <family val="34"/>
          </rPr>
          <t>YES </t>
        </r>
        <r>
          <rPr>
            <sz val="12"/>
            <color rgb="FF000000"/>
            <rFont val="Tahoma"/>
            <family val="34"/>
          </rPr>
          <t>from the dropdown menu and the total amount will automatically appear in the columns to the right. </t>
        </r>
      </text>
    </comment>
    <comment ref="G8" authorId="0" shapeId="0" xr:uid="{899638B0-3F52-B145-B415-C9DF7B3BC781}">
      <text>
        <r>
          <rPr>
            <sz val="12"/>
            <color rgb="FF000000"/>
            <rFont val="Geneva"/>
            <family val="2"/>
            <charset val="1"/>
          </rPr>
          <t>Provide the information requested within the yellow cells.</t>
        </r>
      </text>
    </comment>
    <comment ref="L8" authorId="0" shapeId="0" xr:uid="{0CEAED74-3411-F148-9AFA-BB84DCF823E4}">
      <text>
        <r>
          <rPr>
            <sz val="12"/>
            <color rgb="FF000000"/>
            <rFont val="Geneva"/>
            <family val="2"/>
            <charset val="1"/>
          </rPr>
          <t>If the amount is different, overwrite the total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8CE1D271-4A82-E541-B2D3-32542370BFF8}">
      <text>
        <r>
          <rPr>
            <sz val="10"/>
            <color rgb="FF000000"/>
            <rFont val="Tahoma"/>
            <family val="2"/>
          </rPr>
          <t>Please uncheck "blanks" in the first column dropdown and complete columns C and D.</t>
        </r>
      </text>
    </comment>
    <comment ref="B4" authorId="0" shapeId="0" xr:uid="{B968D306-17FD-3441-B54D-3058B9DE4B5C}">
      <text>
        <r>
          <rPr>
            <sz val="12"/>
            <color rgb="FF000000"/>
            <rFont val="Tahoma"/>
            <family val="34"/>
          </rPr>
          <t>Grey cells include formulas. </t>
        </r>
        <r>
          <rPr>
            <sz val="12"/>
            <color rgb="FF000000"/>
            <rFont val="Tahoma"/>
            <family val="34"/>
          </rPr>
          <t xml:space="preserve">
</t>
        </r>
      </text>
    </comment>
    <comment ref="D1265" authorId="0" shapeId="0" xr:uid="{3798AEEC-B2CF-0D47-8FB4-8DE7A1230F61}">
      <text>
        <r>
          <rPr>
            <sz val="12"/>
            <color rgb="FF000000"/>
            <rFont val="Geneva"/>
            <family val="2"/>
            <charset val="1"/>
          </rPr>
          <t xml:space="preserve">Don't forget to sign and date the Topsheet tab and the Related Party tab.
</t>
        </r>
        <r>
          <rPr>
            <sz val="12"/>
            <color rgb="FF000000"/>
            <rFont val="Tahoma"/>
            <family val="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4" authorId="0" shapeId="0" xr:uid="{FACE3AC8-6BD6-F942-9F7C-6B0FC147D136}">
      <text>
        <r>
          <rPr>
            <sz val="12"/>
            <color rgb="FF000000"/>
            <rFont val="Geneva"/>
            <family val="2"/>
            <charset val="1"/>
          </rPr>
          <t>Grey cells include formulas. </t>
        </r>
      </text>
    </comment>
    <comment ref="H4" authorId="0" shapeId="0" xr:uid="{84B92F1D-B229-7D45-ACAC-C70EF07DC0AF}">
      <text>
        <r>
          <rPr>
            <sz val="12"/>
            <color rgb="FF000000"/>
            <rFont val="Geneva"/>
            <family val="2"/>
            <charset val="1"/>
          </rPr>
          <t>Provide the information requested within the yellow cells.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3" authorId="0" shapeId="0" xr:uid="{FC300C6D-A57B-1743-BB76-5308FCC00C91}">
      <text>
        <r>
          <rPr>
            <sz val="12"/>
            <color rgb="FF000000"/>
            <rFont val="Geneva"/>
            <family val="2"/>
            <charset val="1"/>
          </rPr>
          <t>Provide the information requested within the yellow cells.</t>
        </r>
      </text>
    </comment>
    <comment ref="D7" authorId="0" shapeId="0" xr:uid="{9E46BB90-A88E-FC46-8B34-796D978FA6AB}">
      <text>
        <r>
          <rPr>
            <sz val="12"/>
            <color rgb="FF000000"/>
            <rFont val="Geneva"/>
            <family val="2"/>
            <charset val="1"/>
          </rPr>
          <t>Grey cells include formulas.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Elaine Jacques</author>
    <author/>
  </authors>
  <commentList>
    <comment ref="E11" authorId="0" shapeId="0" xr:uid="{7BA48312-83C6-724C-A128-31ED2A0C0022}">
      <text>
        <r>
          <rPr>
            <sz val="12"/>
            <color rgb="FF000000"/>
            <rFont val="Geneva"/>
            <family val="2"/>
            <charset val="1"/>
          </rPr>
          <t xml:space="preserve">Gray areas contain formulas.
</t>
        </r>
      </text>
    </comment>
    <comment ref="B12" authorId="0" shapeId="0" xr:uid="{A087340F-DDFC-6D46-9BC3-739EEEDE189B}">
      <text>
        <r>
          <rPr>
            <sz val="12"/>
            <color rgb="FF000000"/>
            <rFont val="Geneva"/>
            <family val="2"/>
          </rPr>
          <t>Provide the information requested within the yellow cells.</t>
        </r>
      </text>
    </comment>
    <comment ref="E21" authorId="1" shapeId="0" xr:uid="{B0554D28-DEA8-C249-8D88-9300F99CFF6A}">
      <text>
        <r>
          <rPr>
            <sz val="12"/>
            <color rgb="FF000000"/>
            <rFont val="Arial"/>
            <family val="2"/>
          </rPr>
          <t>Eligible Distributor</t>
        </r>
      </text>
    </comment>
    <comment ref="E22" authorId="1" shapeId="0" xr:uid="{E9C0C8C4-619C-2D43-8844-0B29C935D597}">
      <text>
        <r>
          <rPr>
            <sz val="12"/>
            <color rgb="FF000000"/>
            <rFont val="Arial"/>
            <family val="2"/>
          </rPr>
          <t xml:space="preserve">Eligible Distributor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3" authorId="0" shapeId="0" xr:uid="{61E6AF8C-0427-4241-BD43-57295023C244}">
      <text>
        <r>
          <rPr>
            <sz val="12"/>
            <color rgb="FF000000"/>
            <rFont val="Geneva"/>
            <family val="2"/>
            <charset val="1"/>
          </rPr>
          <t xml:space="preserve">Gray areas contain formulas.
</t>
        </r>
      </text>
    </comment>
    <comment ref="J6" authorId="0" shapeId="0" xr:uid="{A3E32291-4D6A-924D-94F6-9AE80BBFC0EA}">
      <text>
        <r>
          <rPr>
            <sz val="12"/>
            <color rgb="FF000000"/>
            <rFont val="Geneva"/>
            <family val="2"/>
            <charset val="1"/>
          </rPr>
          <t>Provide the information requested within the yellow cells.</t>
        </r>
      </text>
    </comment>
    <comment ref="E96" authorId="0" shapeId="0" xr:uid="{A2232F51-3BD8-7740-87CD-1E28BE70A156}">
      <text>
        <r>
          <rPr>
            <sz val="12"/>
            <color rgb="FF000000"/>
            <rFont val="Geneva"/>
            <family val="2"/>
            <charset val="1"/>
          </rPr>
          <t xml:space="preserve">Be sure to sign and date the TOPSHEET page of your Cost Report.
</t>
        </r>
        <r>
          <rPr>
            <sz val="12"/>
            <color rgb="FF000000"/>
            <rFont val="Geneva"/>
            <family val="2"/>
            <charset val="1"/>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3" authorId="0" shapeId="0" xr:uid="{5F3A2760-2AA0-F949-879D-B6593F5C1E00}">
      <text>
        <r>
          <rPr>
            <sz val="12"/>
            <color rgb="FF000000"/>
            <rFont val="Geneva"/>
            <family val="2"/>
            <charset val="1"/>
          </rPr>
          <t>Provide the information requested within the yellow cells.</t>
        </r>
      </text>
    </comment>
    <comment ref="K4" authorId="0" shapeId="0" xr:uid="{246B966E-E65F-204C-9900-17D2594ABC0E}">
      <text>
        <r>
          <rPr>
            <sz val="12"/>
            <color rgb="FF000000"/>
            <rFont val="Geneva"/>
            <family val="2"/>
            <charset val="1"/>
          </rPr>
          <t>Select </t>
        </r>
        <r>
          <rPr>
            <b/>
            <sz val="12"/>
            <color rgb="FF000000"/>
            <rFont val="Geneva"/>
            <family val="2"/>
            <charset val="1"/>
          </rPr>
          <t>YES </t>
        </r>
        <r>
          <rPr>
            <sz val="12"/>
            <color rgb="FF000000"/>
            <rFont val="Geneva"/>
            <family val="2"/>
            <charset val="1"/>
          </rPr>
          <t>from the dropdown menu and the total amount will automatically appear in the columns to the right. </t>
        </r>
      </text>
    </comment>
    <comment ref="H7" authorId="0" shapeId="0" xr:uid="{09D18554-20F6-AA45-8147-8D7E010ED699}">
      <text>
        <r>
          <rPr>
            <sz val="12"/>
            <color rgb="FF000000"/>
            <rFont val="Geneva"/>
            <family val="2"/>
            <charset val="1"/>
          </rPr>
          <t>Grey cells include formulas. </t>
        </r>
      </text>
    </comment>
    <comment ref="O7" authorId="0" shapeId="0" xr:uid="{6BE07B59-6E7B-9F45-B7C1-42A88D5920FE}">
      <text>
        <r>
          <rPr>
            <sz val="12"/>
            <color rgb="FF000000"/>
            <rFont val="Geneva"/>
            <family val="2"/>
            <charset val="1"/>
          </rPr>
          <t>If the amount is different, overwrite the total amount.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<sst xmlns="http://schemas.openxmlformats.org/spreadsheetml/2006/main" count="11968" uniqueCount="3015">
  <si>
    <t xml:space="preserve">01.01
</t>
  </si>
  <si>
    <t xml:space="preserve">01.95
</t>
  </si>
  <si>
    <t xml:space="preserve">02.25
</t>
  </si>
  <si>
    <t xml:space="preserve">02.27
</t>
  </si>
  <si>
    <t xml:space="preserve">02.30
</t>
  </si>
  <si>
    <t xml:space="preserve">02.35
</t>
  </si>
  <si>
    <t xml:space="preserve">02.60
</t>
  </si>
  <si>
    <t xml:space="preserve">02.20
</t>
  </si>
  <si>
    <t xml:space="preserve">02.90
</t>
  </si>
  <si>
    <t xml:space="preserve">02.65
</t>
  </si>
  <si>
    <t xml:space="preserve">02.95
</t>
  </si>
  <si>
    <t xml:space="preserve">03.05
</t>
  </si>
  <si>
    <t xml:space="preserve">03.60
</t>
  </si>
  <si>
    <t xml:space="preserve">03.65
</t>
  </si>
  <si>
    <t xml:space="preserve">03.95
</t>
  </si>
  <si>
    <t xml:space="preserve">04.01
</t>
  </si>
  <si>
    <t xml:space="preserve">02.01
</t>
  </si>
  <si>
    <t xml:space="preserve">Consultant(s)
</t>
  </si>
  <si>
    <t xml:space="preserve">02.05
</t>
  </si>
  <si>
    <t xml:space="preserve">02.15
</t>
  </si>
  <si>
    <t xml:space="preserve">03.01
</t>
  </si>
  <si>
    <t xml:space="preserve">03.25
</t>
  </si>
  <si>
    <t xml:space="preserve">03.50
</t>
  </si>
  <si>
    <t xml:space="preserve">Promotion
</t>
  </si>
  <si>
    <t xml:space="preserve">03.70
</t>
  </si>
  <si>
    <t xml:space="preserve">04.10
</t>
  </si>
  <si>
    <t xml:space="preserve">04.15
</t>
  </si>
  <si>
    <t xml:space="preserve">04.25
</t>
  </si>
  <si>
    <t xml:space="preserve">04.60
</t>
  </si>
  <si>
    <t xml:space="preserve">04.65
</t>
  </si>
  <si>
    <t xml:space="preserve">04.70
</t>
  </si>
  <si>
    <t xml:space="preserve">04.90
</t>
  </si>
  <si>
    <t xml:space="preserve">04.95
</t>
  </si>
  <si>
    <t xml:space="preserve">05.01
</t>
  </si>
  <si>
    <t xml:space="preserve">05.05
</t>
  </si>
  <si>
    <t xml:space="preserve">05.07
</t>
  </si>
  <si>
    <t xml:space="preserve">05.30
</t>
  </si>
  <si>
    <t xml:space="preserve">05.60
</t>
  </si>
  <si>
    <t xml:space="preserve">05.65
</t>
  </si>
  <si>
    <t xml:space="preserve">05.90
</t>
  </si>
  <si>
    <t xml:space="preserve">05.95
</t>
  </si>
  <si>
    <t xml:space="preserve">06.01
</t>
  </si>
  <si>
    <t xml:space="preserve">06.04
</t>
  </si>
  <si>
    <t xml:space="preserve">06.40
</t>
  </si>
  <si>
    <t xml:space="preserve">06.44
</t>
  </si>
  <si>
    <t xml:space="preserve">06.60
</t>
  </si>
  <si>
    <t xml:space="preserve">06.65
</t>
  </si>
  <si>
    <t xml:space="preserve">06.70
</t>
  </si>
  <si>
    <t xml:space="preserve">06.72
</t>
  </si>
  <si>
    <t xml:space="preserve">06.90
</t>
  </si>
  <si>
    <t xml:space="preserve">06.92
</t>
  </si>
  <si>
    <t xml:space="preserve">06.95
</t>
  </si>
  <si>
    <t xml:space="preserve">10.01
</t>
  </si>
  <si>
    <t xml:space="preserve">10.04
</t>
  </si>
  <si>
    <t xml:space="preserve">10.10
</t>
  </si>
  <si>
    <t xml:space="preserve">10.18
</t>
  </si>
  <si>
    <t xml:space="preserve">10.25
</t>
  </si>
  <si>
    <t xml:space="preserve">10.28
</t>
  </si>
  <si>
    <t xml:space="preserve">10.30
</t>
  </si>
  <si>
    <t xml:space="preserve">10.40
</t>
  </si>
  <si>
    <t xml:space="preserve">10.43
</t>
  </si>
  <si>
    <t xml:space="preserve">10.50
</t>
  </si>
  <si>
    <t xml:space="preserve">10.55
</t>
  </si>
  <si>
    <t xml:space="preserve">10.65
</t>
  </si>
  <si>
    <t xml:space="preserve">10.60
</t>
  </si>
  <si>
    <t xml:space="preserve">10.67
</t>
  </si>
  <si>
    <t xml:space="preserve">10.70
</t>
  </si>
  <si>
    <t xml:space="preserve">10.75
</t>
  </si>
  <si>
    <t xml:space="preserve">10.76
</t>
  </si>
  <si>
    <t xml:space="preserve">10.77
</t>
  </si>
  <si>
    <t xml:space="preserve">10.90
</t>
  </si>
  <si>
    <t xml:space="preserve">10.95
</t>
  </si>
  <si>
    <t xml:space="preserve">11.01
</t>
  </si>
  <si>
    <t xml:space="preserve">11.10
</t>
  </si>
  <si>
    <t xml:space="preserve">11.20
</t>
  </si>
  <si>
    <t xml:space="preserve">11.70
</t>
  </si>
  <si>
    <t xml:space="preserve">11.72
</t>
  </si>
  <si>
    <t xml:space="preserve">11.74
</t>
  </si>
  <si>
    <t xml:space="preserve">11.75
</t>
  </si>
  <si>
    <t xml:space="preserve">11.80
</t>
  </si>
  <si>
    <t xml:space="preserve">11.81
</t>
  </si>
  <si>
    <t xml:space="preserve">11.82
</t>
  </si>
  <si>
    <t xml:space="preserve">11.85
</t>
  </si>
  <si>
    <t xml:space="preserve">11.90
</t>
  </si>
  <si>
    <t xml:space="preserve">11.95
</t>
  </si>
  <si>
    <t xml:space="preserve">12.01
</t>
  </si>
  <si>
    <t xml:space="preserve">12.05
</t>
  </si>
  <si>
    <t xml:space="preserve">12.08
</t>
  </si>
  <si>
    <t xml:space="preserve">12.10
</t>
  </si>
  <si>
    <t xml:space="preserve">12.15
</t>
  </si>
  <si>
    <t xml:space="preserve">12.20
</t>
  </si>
  <si>
    <t xml:space="preserve">12.23
</t>
  </si>
  <si>
    <t xml:space="preserve">12.28
</t>
  </si>
  <si>
    <t xml:space="preserve">12.35
</t>
  </si>
  <si>
    <t xml:space="preserve">12.43
</t>
  </si>
  <si>
    <t xml:space="preserve">12.45
</t>
  </si>
  <si>
    <t xml:space="preserve">12.48
</t>
  </si>
  <si>
    <t xml:space="preserve">12.50
</t>
  </si>
  <si>
    <t xml:space="preserve">12.54
</t>
  </si>
  <si>
    <t xml:space="preserve">12.60
</t>
  </si>
  <si>
    <t xml:space="preserve">12.70
</t>
  </si>
  <si>
    <t xml:space="preserve">12.62
</t>
  </si>
  <si>
    <t xml:space="preserve">12.64
</t>
  </si>
  <si>
    <t xml:space="preserve">12.80
</t>
  </si>
  <si>
    <t xml:space="preserve">12.95
</t>
  </si>
  <si>
    <t xml:space="preserve">13.01
</t>
  </si>
  <si>
    <t xml:space="preserve">13.10
</t>
  </si>
  <si>
    <t xml:space="preserve">13.12
</t>
  </si>
  <si>
    <t xml:space="preserve">13.14
</t>
  </si>
  <si>
    <t xml:space="preserve">13.20
</t>
  </si>
  <si>
    <t xml:space="preserve">13.30
</t>
  </si>
  <si>
    <t xml:space="preserve">13.35
</t>
  </si>
  <si>
    <t xml:space="preserve">13.95
</t>
  </si>
  <si>
    <t xml:space="preserve">14.01
</t>
  </si>
  <si>
    <t xml:space="preserve">14.20
</t>
  </si>
  <si>
    <t xml:space="preserve">14.25
</t>
  </si>
  <si>
    <t xml:space="preserve">14.40
</t>
  </si>
  <si>
    <t xml:space="preserve">14.45
</t>
  </si>
  <si>
    <t xml:space="preserve">14.50
</t>
  </si>
  <si>
    <t xml:space="preserve">14.60
</t>
  </si>
  <si>
    <t xml:space="preserve">14.65
</t>
  </si>
  <si>
    <t xml:space="preserve">14.70
</t>
  </si>
  <si>
    <t xml:space="preserve">14.75
</t>
  </si>
  <si>
    <t xml:space="preserve">14.95
</t>
  </si>
  <si>
    <t xml:space="preserve">15.01
</t>
  </si>
  <si>
    <t xml:space="preserve">15.10
</t>
  </si>
  <si>
    <t xml:space="preserve">15.30
</t>
  </si>
  <si>
    <t xml:space="preserve">15.95
</t>
  </si>
  <si>
    <t xml:space="preserve">15.20
</t>
  </si>
  <si>
    <t xml:space="preserve">16.01
</t>
  </si>
  <si>
    <t xml:space="preserve">16.10
</t>
  </si>
  <si>
    <t xml:space="preserve">16.16
</t>
  </si>
  <si>
    <t xml:space="preserve">16.95
</t>
  </si>
  <si>
    <t xml:space="preserve">17.01
</t>
  </si>
  <si>
    <t xml:space="preserve">17.10
</t>
  </si>
  <si>
    <t xml:space="preserve">17.95
</t>
  </si>
  <si>
    <t xml:space="preserve">18.01
</t>
  </si>
  <si>
    <t xml:space="preserve">18.95
</t>
  </si>
  <si>
    <t xml:space="preserve">19.01
</t>
  </si>
  <si>
    <t xml:space="preserve">19.03
</t>
  </si>
  <si>
    <t xml:space="preserve">19.05
</t>
  </si>
  <si>
    <t xml:space="preserve">19.10
</t>
  </si>
  <si>
    <t xml:space="preserve">19.20
</t>
  </si>
  <si>
    <t xml:space="preserve">19.95
</t>
  </si>
  <si>
    <t xml:space="preserve">20.01
</t>
  </si>
  <si>
    <t xml:space="preserve">20.10
</t>
  </si>
  <si>
    <t xml:space="preserve">20.20
</t>
  </si>
  <si>
    <t xml:space="preserve">20.40
</t>
  </si>
  <si>
    <t xml:space="preserve">20.60
</t>
  </si>
  <si>
    <t xml:space="preserve">20.65
</t>
  </si>
  <si>
    <t xml:space="preserve">20.70
</t>
  </si>
  <si>
    <t xml:space="preserve">20.75
</t>
  </si>
  <si>
    <t xml:space="preserve">20.95
</t>
  </si>
  <si>
    <t xml:space="preserve">21.01
</t>
  </si>
  <si>
    <t xml:space="preserve">21.03
</t>
  </si>
  <si>
    <t xml:space="preserve">21.05
</t>
  </si>
  <si>
    <t xml:space="preserve">21.08
</t>
  </si>
  <si>
    <t xml:space="preserve">21.10
</t>
  </si>
  <si>
    <t xml:space="preserve">21.12
</t>
  </si>
  <si>
    <t xml:space="preserve">21.15
</t>
  </si>
  <si>
    <t xml:space="preserve">21.20
</t>
  </si>
  <si>
    <t xml:space="preserve">Audio
</t>
  </si>
  <si>
    <t xml:space="preserve">21.25
</t>
  </si>
  <si>
    <t xml:space="preserve">21.30
</t>
  </si>
  <si>
    <t xml:space="preserve">21.35
</t>
  </si>
  <si>
    <t xml:space="preserve">21.40
</t>
  </si>
  <si>
    <t xml:space="preserve">21.45
</t>
  </si>
  <si>
    <t xml:space="preserve">21.50
</t>
  </si>
  <si>
    <t xml:space="preserve">21.55
</t>
  </si>
  <si>
    <t xml:space="preserve">21.60
</t>
  </si>
  <si>
    <t xml:space="preserve">21.65
</t>
  </si>
  <si>
    <t xml:space="preserve">21.70
</t>
  </si>
  <si>
    <t xml:space="preserve">21.75
</t>
  </si>
  <si>
    <t xml:space="preserve">21.85
</t>
  </si>
  <si>
    <t xml:space="preserve">21.95
</t>
  </si>
  <si>
    <t xml:space="preserve">22.01
</t>
  </si>
  <si>
    <t xml:space="preserve">22.05
</t>
  </si>
  <si>
    <t xml:space="preserve">22.10
</t>
  </si>
  <si>
    <t xml:space="preserve">22.12
</t>
  </si>
  <si>
    <t xml:space="preserve">22.20
</t>
  </si>
  <si>
    <t xml:space="preserve">22.50
</t>
  </si>
  <si>
    <t xml:space="preserve">22.60
</t>
  </si>
  <si>
    <t xml:space="preserve">22.63
</t>
  </si>
  <si>
    <t xml:space="preserve">22.66
</t>
  </si>
  <si>
    <t xml:space="preserve">22.70
</t>
  </si>
  <si>
    <t xml:space="preserve">22.95
</t>
  </si>
  <si>
    <t xml:space="preserve">23.01
</t>
  </si>
  <si>
    <t xml:space="preserve">23.10
</t>
  </si>
  <si>
    <t xml:space="preserve">23.20
</t>
  </si>
  <si>
    <t xml:space="preserve">23.30
</t>
  </si>
  <si>
    <t xml:space="preserve">23.40
</t>
  </si>
  <si>
    <t xml:space="preserve">23.50
</t>
  </si>
  <si>
    <t xml:space="preserve">23.95
</t>
  </si>
  <si>
    <t xml:space="preserve">24.01
</t>
  </si>
  <si>
    <t xml:space="preserve">24.10
</t>
  </si>
  <si>
    <t xml:space="preserve">24.20
</t>
  </si>
  <si>
    <t xml:space="preserve">24.28
</t>
  </si>
  <si>
    <t xml:space="preserve">24.30
</t>
  </si>
  <si>
    <t xml:space="preserve">24.40
</t>
  </si>
  <si>
    <t xml:space="preserve">24.50
</t>
  </si>
  <si>
    <t xml:space="preserve">24.70
</t>
  </si>
  <si>
    <t xml:space="preserve">24.95
</t>
  </si>
  <si>
    <t xml:space="preserve">25.01
</t>
  </si>
  <si>
    <t xml:space="preserve">25.10
</t>
  </si>
  <si>
    <t xml:space="preserve">25.15
</t>
  </si>
  <si>
    <t xml:space="preserve">25.20
</t>
  </si>
  <si>
    <t xml:space="preserve">25.70
</t>
  </si>
  <si>
    <t xml:space="preserve">25.95
</t>
  </si>
  <si>
    <t xml:space="preserve">26.01
</t>
  </si>
  <si>
    <t xml:space="preserve">26.10
</t>
  </si>
  <si>
    <t xml:space="preserve">26.12
</t>
  </si>
  <si>
    <t xml:space="preserve">26.20
</t>
  </si>
  <si>
    <t xml:space="preserve">26.95
</t>
  </si>
  <si>
    <t xml:space="preserve">27.95
</t>
  </si>
  <si>
    <t xml:space="preserve">28.01
</t>
  </si>
  <si>
    <t xml:space="preserve">28.03
</t>
  </si>
  <si>
    <t xml:space="preserve">28.05
</t>
  </si>
  <si>
    <t xml:space="preserve">28.07
</t>
  </si>
  <si>
    <t xml:space="preserve">28.10
</t>
  </si>
  <si>
    <t xml:space="preserve">28.15
</t>
  </si>
  <si>
    <t xml:space="preserve">28.20
</t>
  </si>
  <si>
    <t xml:space="preserve">28.30
</t>
  </si>
  <si>
    <t xml:space="preserve">28.35
</t>
  </si>
  <si>
    <t xml:space="preserve">28.40
</t>
  </si>
  <si>
    <t xml:space="preserve">28.45
</t>
  </si>
  <si>
    <t xml:space="preserve">28.50
</t>
  </si>
  <si>
    <t xml:space="preserve">28.95
</t>
  </si>
  <si>
    <t xml:space="preserve">29.05
</t>
  </si>
  <si>
    <t xml:space="preserve">29.10
</t>
  </si>
  <si>
    <t xml:space="preserve">29.15
</t>
  </si>
  <si>
    <t xml:space="preserve">29.16
</t>
  </si>
  <si>
    <t xml:space="preserve">29.50
</t>
  </si>
  <si>
    <t xml:space="preserve">29.95
</t>
  </si>
  <si>
    <t xml:space="preserve">30.01
</t>
  </si>
  <si>
    <t xml:space="preserve">30.05
</t>
  </si>
  <si>
    <t xml:space="preserve">30.07
</t>
  </si>
  <si>
    <t xml:space="preserve">30.10
</t>
  </si>
  <si>
    <t xml:space="preserve">30.20
</t>
  </si>
  <si>
    <t xml:space="preserve">30.30
</t>
  </si>
  <si>
    <t xml:space="preserve">30.95
</t>
  </si>
  <si>
    <t xml:space="preserve">31.01
</t>
  </si>
  <si>
    <t xml:space="preserve">31.05
</t>
  </si>
  <si>
    <t xml:space="preserve">31.07
</t>
  </si>
  <si>
    <t xml:space="preserve">31.15
</t>
  </si>
  <si>
    <t xml:space="preserve">31.20
</t>
  </si>
  <si>
    <t xml:space="preserve">31.50
</t>
  </si>
  <si>
    <t xml:space="preserve">31.52
</t>
  </si>
  <si>
    <t xml:space="preserve">31.60
</t>
  </si>
  <si>
    <t xml:space="preserve">31.95
</t>
  </si>
  <si>
    <t xml:space="preserve">32.01
</t>
  </si>
  <si>
    <t xml:space="preserve">32.10
</t>
  </si>
  <si>
    <t xml:space="preserve">32.18
</t>
  </si>
  <si>
    <t xml:space="preserve">32.20
</t>
  </si>
  <si>
    <t xml:space="preserve">32.25
</t>
  </si>
  <si>
    <t xml:space="preserve">32.40
</t>
  </si>
  <si>
    <t xml:space="preserve">32.45
</t>
  </si>
  <si>
    <t xml:space="preserve">32.60
</t>
  </si>
  <si>
    <t xml:space="preserve">33.01
</t>
  </si>
  <si>
    <t xml:space="preserve">33.10
</t>
  </si>
  <si>
    <t xml:space="preserve">33.20
</t>
  </si>
  <si>
    <t xml:space="preserve">33.30
</t>
  </si>
  <si>
    <t xml:space="preserve">33.35
</t>
  </si>
  <si>
    <t xml:space="preserve">33.40
</t>
  </si>
  <si>
    <t xml:space="preserve">33.50
</t>
  </si>
  <si>
    <t xml:space="preserve">33.95
</t>
  </si>
  <si>
    <t xml:space="preserve">34.01
</t>
  </si>
  <si>
    <t xml:space="preserve">34.05
</t>
  </si>
  <si>
    <t xml:space="preserve">34.10
</t>
  </si>
  <si>
    <t xml:space="preserve">34.12
</t>
  </si>
  <si>
    <t xml:space="preserve">34.15
</t>
  </si>
  <si>
    <t xml:space="preserve">34.20
</t>
  </si>
  <si>
    <t xml:space="preserve">34.30
</t>
  </si>
  <si>
    <t xml:space="preserve">34.32
</t>
  </si>
  <si>
    <t xml:space="preserve">34.35
</t>
  </si>
  <si>
    <t xml:space="preserve">34.40
</t>
  </si>
  <si>
    <t xml:space="preserve">Taxis
</t>
  </si>
  <si>
    <t xml:space="preserve">34.45
</t>
  </si>
  <si>
    <t xml:space="preserve">34.47
</t>
  </si>
  <si>
    <t xml:space="preserve">34.50
</t>
  </si>
  <si>
    <t xml:space="preserve">34.55
</t>
  </si>
  <si>
    <t xml:space="preserve">34.95
</t>
  </si>
  <si>
    <t xml:space="preserve">35.10
</t>
  </si>
  <si>
    <t xml:space="preserve">35.15
</t>
  </si>
  <si>
    <t xml:space="preserve">35.20
</t>
  </si>
  <si>
    <t xml:space="preserve">35.25
</t>
  </si>
  <si>
    <t xml:space="preserve">35.45
</t>
  </si>
  <si>
    <t xml:space="preserve">35.95
</t>
  </si>
  <si>
    <t xml:space="preserve">36.10
</t>
  </si>
  <si>
    <t xml:space="preserve">36.12
</t>
  </si>
  <si>
    <t xml:space="preserve">36.15
</t>
  </si>
  <si>
    <t xml:space="preserve">36.20
</t>
  </si>
  <si>
    <t xml:space="preserve">36.22
</t>
  </si>
  <si>
    <t xml:space="preserve">36.95
</t>
  </si>
  <si>
    <t xml:space="preserve">37.10
</t>
  </si>
  <si>
    <t xml:space="preserve">37.30
</t>
  </si>
  <si>
    <t xml:space="preserve">37.40
</t>
  </si>
  <si>
    <t xml:space="preserve">37.48
</t>
  </si>
  <si>
    <t xml:space="preserve">37.95
</t>
  </si>
  <si>
    <t xml:space="preserve">38.10
</t>
  </si>
  <si>
    <t xml:space="preserve">38.30
</t>
  </si>
  <si>
    <t xml:space="preserve">38.45
</t>
  </si>
  <si>
    <t xml:space="preserve">38.48
</t>
  </si>
  <si>
    <t xml:space="preserve">38.50
</t>
  </si>
  <si>
    <t xml:space="preserve">38.55
</t>
  </si>
  <si>
    <t xml:space="preserve">38.57
</t>
  </si>
  <si>
    <t xml:space="preserve">38.59
</t>
  </si>
  <si>
    <t xml:space="preserve">38.95
</t>
  </si>
  <si>
    <t xml:space="preserve">39.10
</t>
  </si>
  <si>
    <t xml:space="preserve">39.30
</t>
  </si>
  <si>
    <t xml:space="preserve">39.40
</t>
  </si>
  <si>
    <t xml:space="preserve">39.45
</t>
  </si>
  <si>
    <t xml:space="preserve">39.95
</t>
  </si>
  <si>
    <t xml:space="preserve">40.10
</t>
  </si>
  <si>
    <t xml:space="preserve">40.30
</t>
  </si>
  <si>
    <t xml:space="preserve">40.40
</t>
  </si>
  <si>
    <t xml:space="preserve">40.45
</t>
  </si>
  <si>
    <t xml:space="preserve">40.47
</t>
  </si>
  <si>
    <t xml:space="preserve">40.55
</t>
  </si>
  <si>
    <t xml:space="preserve">40.95
</t>
  </si>
  <si>
    <t xml:space="preserve">41.10
</t>
  </si>
  <si>
    <t xml:space="preserve">41.30
</t>
  </si>
  <si>
    <t xml:space="preserve">41.40
</t>
  </si>
  <si>
    <t xml:space="preserve">41.43
</t>
  </si>
  <si>
    <t xml:space="preserve">41.48
</t>
  </si>
  <si>
    <t xml:space="preserve">41.95
</t>
  </si>
  <si>
    <t xml:space="preserve">42.10
</t>
  </si>
  <si>
    <t xml:space="preserve">42.12
</t>
  </si>
  <si>
    <t xml:space="preserve">42.20
</t>
  </si>
  <si>
    <t xml:space="preserve">42.22
</t>
  </si>
  <si>
    <t xml:space="preserve">42.26
</t>
  </si>
  <si>
    <t xml:space="preserve">42.40
</t>
  </si>
  <si>
    <t xml:space="preserve">42.43
</t>
  </si>
  <si>
    <t xml:space="preserve">42.95
</t>
  </si>
  <si>
    <t xml:space="preserve">43.01
</t>
  </si>
  <si>
    <t xml:space="preserve">Studio
</t>
  </si>
  <si>
    <t xml:space="preserve">43.05
</t>
  </si>
  <si>
    <t xml:space="preserve">43.10
</t>
  </si>
  <si>
    <t xml:space="preserve">43.15
</t>
  </si>
  <si>
    <t xml:space="preserve">43.20
</t>
  </si>
  <si>
    <t xml:space="preserve">43.25
</t>
  </si>
  <si>
    <t xml:space="preserve">43.30
</t>
  </si>
  <si>
    <t xml:space="preserve">43.33
</t>
  </si>
  <si>
    <t xml:space="preserve">43.40
</t>
  </si>
  <si>
    <t xml:space="preserve">43.42
</t>
  </si>
  <si>
    <t xml:space="preserve">43.44
</t>
  </si>
  <si>
    <t xml:space="preserve">43.46
</t>
  </si>
  <si>
    <t xml:space="preserve">43.50
</t>
  </si>
  <si>
    <t xml:space="preserve">43.60
</t>
  </si>
  <si>
    <t xml:space="preserve">43.95
</t>
  </si>
  <si>
    <t xml:space="preserve">44.05
</t>
  </si>
  <si>
    <t xml:space="preserve">44.10
</t>
  </si>
  <si>
    <t xml:space="preserve">44.15
</t>
  </si>
  <si>
    <t xml:space="preserve">44.20
</t>
  </si>
  <si>
    <t xml:space="preserve">44.25
</t>
  </si>
  <si>
    <t xml:space="preserve">44.30
</t>
  </si>
  <si>
    <t xml:space="preserve">44.35
</t>
  </si>
  <si>
    <t xml:space="preserve">44.95
</t>
  </si>
  <si>
    <t xml:space="preserve">45.10
</t>
  </si>
  <si>
    <t xml:space="preserve">45.12
</t>
  </si>
  <si>
    <t xml:space="preserve">45.15
</t>
  </si>
  <si>
    <t xml:space="preserve">45.25
</t>
  </si>
  <si>
    <t xml:space="preserve">45.30
</t>
  </si>
  <si>
    <t xml:space="preserve">45.35
</t>
  </si>
  <si>
    <t xml:space="preserve">45.43
</t>
  </si>
  <si>
    <t xml:space="preserve">45.95
</t>
  </si>
  <si>
    <t xml:space="preserve">46.10
</t>
  </si>
  <si>
    <t xml:space="preserve">46.12
</t>
  </si>
  <si>
    <t xml:space="preserve">46.15
</t>
  </si>
  <si>
    <t xml:space="preserve">46.26
</t>
  </si>
  <si>
    <t xml:space="preserve">46.30
</t>
  </si>
  <si>
    <t xml:space="preserve">46.95
</t>
  </si>
  <si>
    <t xml:space="preserve">47.10
</t>
  </si>
  <si>
    <t xml:space="preserve">47.12
</t>
  </si>
  <si>
    <t xml:space="preserve">47.15
</t>
  </si>
  <si>
    <t xml:space="preserve">47.20
</t>
  </si>
  <si>
    <t xml:space="preserve">47.25
</t>
  </si>
  <si>
    <t xml:space="preserve">47.30
</t>
  </si>
  <si>
    <t xml:space="preserve">47.95
</t>
  </si>
  <si>
    <t xml:space="preserve">48.10
</t>
  </si>
  <si>
    <t xml:space="preserve">48.12
</t>
  </si>
  <si>
    <t xml:space="preserve">48.16
</t>
  </si>
  <si>
    <t xml:space="preserve">48.28
</t>
  </si>
  <si>
    <t xml:space="preserve">48.30
</t>
  </si>
  <si>
    <t xml:space="preserve">48.95
</t>
  </si>
  <si>
    <t xml:space="preserve">49.15
</t>
  </si>
  <si>
    <t xml:space="preserve">49.20
</t>
  </si>
  <si>
    <t xml:space="preserve">49.25
</t>
  </si>
  <si>
    <t xml:space="preserve">49.30
</t>
  </si>
  <si>
    <t xml:space="preserve">49.40
</t>
  </si>
  <si>
    <t xml:space="preserve">49.42
</t>
  </si>
  <si>
    <t xml:space="preserve">49.44
</t>
  </si>
  <si>
    <t xml:space="preserve">49.95
</t>
  </si>
  <si>
    <t xml:space="preserve">50.20
</t>
  </si>
  <si>
    <t xml:space="preserve">50.50
</t>
  </si>
  <si>
    <t xml:space="preserve">50.95
</t>
  </si>
  <si>
    <t xml:space="preserve">51.01
</t>
  </si>
  <si>
    <t xml:space="preserve">51.10
</t>
  </si>
  <si>
    <t xml:space="preserve">51.15
</t>
  </si>
  <si>
    <t xml:space="preserve">51.17
</t>
  </si>
  <si>
    <t xml:space="preserve">51.20
</t>
  </si>
  <si>
    <t xml:space="preserve">51.24
</t>
  </si>
  <si>
    <t xml:space="preserve">51.26
</t>
  </si>
  <si>
    <t xml:space="preserve">51.30
</t>
  </si>
  <si>
    <t xml:space="preserve">51.40
</t>
  </si>
  <si>
    <t xml:space="preserve">51.50
</t>
  </si>
  <si>
    <t xml:space="preserve">51.60
</t>
  </si>
  <si>
    <t xml:space="preserve">51.95
</t>
  </si>
  <si>
    <t xml:space="preserve">60.10
</t>
  </si>
  <si>
    <t xml:space="preserve">60.01
</t>
  </si>
  <si>
    <t xml:space="preserve">60.12
</t>
  </si>
  <si>
    <t xml:space="preserve">60.18
</t>
  </si>
  <si>
    <t xml:space="preserve">60.20
</t>
  </si>
  <si>
    <t xml:space="preserve">60.24
</t>
  </si>
  <si>
    <t xml:space="preserve">60.30
</t>
  </si>
  <si>
    <t xml:space="preserve">60.35
</t>
  </si>
  <si>
    <t xml:space="preserve">60.40
</t>
  </si>
  <si>
    <t xml:space="preserve">60.42
</t>
  </si>
  <si>
    <t xml:space="preserve">60.60
</t>
  </si>
  <si>
    <t xml:space="preserve">60.65
</t>
  </si>
  <si>
    <t xml:space="preserve">60.70
</t>
  </si>
  <si>
    <t xml:space="preserve">60.95
</t>
  </si>
  <si>
    <t xml:space="preserve">61.01
</t>
  </si>
  <si>
    <t xml:space="preserve">61.10
</t>
  </si>
  <si>
    <t xml:space="preserve">61.30
</t>
  </si>
  <si>
    <t xml:space="preserve">61.35
</t>
  </si>
  <si>
    <t xml:space="preserve">61.40
</t>
  </si>
  <si>
    <t xml:space="preserve">61.50
</t>
  </si>
  <si>
    <t xml:space="preserve">61.95
</t>
  </si>
  <si>
    <t xml:space="preserve">62.25
</t>
  </si>
  <si>
    <t xml:space="preserve">62.30
</t>
  </si>
  <si>
    <t xml:space="preserve">62.40
</t>
  </si>
  <si>
    <t xml:space="preserve">62.45
</t>
  </si>
  <si>
    <t xml:space="preserve">62.50
</t>
  </si>
  <si>
    <t xml:space="preserve">62.60
</t>
  </si>
  <si>
    <t xml:space="preserve">62.68
</t>
  </si>
  <si>
    <t xml:space="preserve">62.95
</t>
  </si>
  <si>
    <t xml:space="preserve">63.40
</t>
  </si>
  <si>
    <t xml:space="preserve">63.95
</t>
  </si>
  <si>
    <t xml:space="preserve">64.01
</t>
  </si>
  <si>
    <t xml:space="preserve">64.05
</t>
  </si>
  <si>
    <t xml:space="preserve">64.10
</t>
  </si>
  <si>
    <t xml:space="preserve">64.15
</t>
  </si>
  <si>
    <t xml:space="preserve">64.20
</t>
  </si>
  <si>
    <t xml:space="preserve">64.25
</t>
  </si>
  <si>
    <t xml:space="preserve">64.30
</t>
  </si>
  <si>
    <t xml:space="preserve">64.35
</t>
  </si>
  <si>
    <t xml:space="preserve">64.40
</t>
  </si>
  <si>
    <t xml:space="preserve">64.45
</t>
  </si>
  <si>
    <t xml:space="preserve">64.50
</t>
  </si>
  <si>
    <t xml:space="preserve">64.55
</t>
  </si>
  <si>
    <t xml:space="preserve">64.60
</t>
  </si>
  <si>
    <t xml:space="preserve">64.70
</t>
  </si>
  <si>
    <t xml:space="preserve">64.80
</t>
  </si>
  <si>
    <t xml:space="preserve">64.95
</t>
  </si>
  <si>
    <t xml:space="preserve">65.01
</t>
  </si>
  <si>
    <t xml:space="preserve">65.04
</t>
  </si>
  <si>
    <t xml:space="preserve">65.08
</t>
  </si>
  <si>
    <t xml:space="preserve">65.10
</t>
  </si>
  <si>
    <t xml:space="preserve">65.20
</t>
  </si>
  <si>
    <t xml:space="preserve">65.22
</t>
  </si>
  <si>
    <t xml:space="preserve">65.25
</t>
  </si>
  <si>
    <t xml:space="preserve">65.35
</t>
  </si>
  <si>
    <t xml:space="preserve">65.37
</t>
  </si>
  <si>
    <t xml:space="preserve">65.40
</t>
  </si>
  <si>
    <t xml:space="preserve">65.50
</t>
  </si>
  <si>
    <t xml:space="preserve">65.52
</t>
  </si>
  <si>
    <t xml:space="preserve">65.95
</t>
  </si>
  <si>
    <t xml:space="preserve">66.10
</t>
  </si>
  <si>
    <t xml:space="preserve">66.15
</t>
  </si>
  <si>
    <t xml:space="preserve">66.20
</t>
  </si>
  <si>
    <t xml:space="preserve">66.25
</t>
  </si>
  <si>
    <t xml:space="preserve">66.40
</t>
  </si>
  <si>
    <t xml:space="preserve">66.50
</t>
  </si>
  <si>
    <t xml:space="preserve">66.55
</t>
  </si>
  <si>
    <t xml:space="preserve">66.60
</t>
  </si>
  <si>
    <t xml:space="preserve">Mix
</t>
  </si>
  <si>
    <t xml:space="preserve">66.65
</t>
  </si>
  <si>
    <t xml:space="preserve">66.95
</t>
  </si>
  <si>
    <t xml:space="preserve">67.20
</t>
  </si>
  <si>
    <t xml:space="preserve">67.95
</t>
  </si>
  <si>
    <t xml:space="preserve">68.01
</t>
  </si>
  <si>
    <t xml:space="preserve">68.10
</t>
  </si>
  <si>
    <t xml:space="preserve">68.05
</t>
  </si>
  <si>
    <t xml:space="preserve">68.08
</t>
  </si>
  <si>
    <t xml:space="preserve">68.20
</t>
  </si>
  <si>
    <t xml:space="preserve">68.25
</t>
  </si>
  <si>
    <t xml:space="preserve">68.35
</t>
  </si>
  <si>
    <t xml:space="preserve">68.50
</t>
  </si>
  <si>
    <t xml:space="preserve">68.95
</t>
  </si>
  <si>
    <t xml:space="preserve">68.90
</t>
  </si>
  <si>
    <t xml:space="preserve">70.01
</t>
  </si>
  <si>
    <t xml:space="preserve">70.05
</t>
  </si>
  <si>
    <t xml:space="preserve">70.20
</t>
  </si>
  <si>
    <t xml:space="preserve">70.25
</t>
  </si>
  <si>
    <t xml:space="preserve">70.45
</t>
  </si>
  <si>
    <t xml:space="preserve">70.50
</t>
  </si>
  <si>
    <t xml:space="preserve">70.95
</t>
  </si>
  <si>
    <t xml:space="preserve">71.05
</t>
  </si>
  <si>
    <t xml:space="preserve">71.10
</t>
  </si>
  <si>
    <t xml:space="preserve">71.20
</t>
  </si>
  <si>
    <t xml:space="preserve">71.25
</t>
  </si>
  <si>
    <t xml:space="preserve">71.30
</t>
  </si>
  <si>
    <t xml:space="preserve">71.95
</t>
  </si>
  <si>
    <t xml:space="preserve">72.01
</t>
  </si>
  <si>
    <t xml:space="preserve">72.10
</t>
  </si>
  <si>
    <t xml:space="preserve">72.20
</t>
  </si>
  <si>
    <t xml:space="preserve">72.30
</t>
  </si>
  <si>
    <t xml:space="preserve">72.95
</t>
  </si>
  <si>
    <t xml:space="preserve">81.01
</t>
  </si>
  <si>
    <t>DGC</t>
  </si>
  <si>
    <t>ACFC</t>
  </si>
  <si>
    <t>IATSE</t>
  </si>
  <si>
    <t>NABET</t>
  </si>
  <si>
    <t>Audio</t>
  </si>
  <si>
    <t>Polaroid</t>
  </si>
  <si>
    <t>Studio</t>
  </si>
  <si>
    <t>Original</t>
  </si>
  <si>
    <t>Mix</t>
  </si>
  <si>
    <t>Session</t>
  </si>
  <si>
    <t xml:space="preserve">04.07
</t>
  </si>
  <si>
    <t xml:space="preserve">05.92
</t>
  </si>
  <si>
    <t xml:space="preserve">62.66
</t>
  </si>
  <si>
    <t xml:space="preserve">62.65
</t>
  </si>
  <si>
    <t xml:space="preserve">64.65
</t>
  </si>
  <si>
    <t xml:space="preserve">12.40
</t>
  </si>
  <si>
    <t xml:space="preserve">12.16
</t>
  </si>
  <si>
    <t xml:space="preserve">12.52
</t>
  </si>
  <si>
    <t xml:space="preserve">15.16
</t>
  </si>
  <si>
    <t xml:space="preserve">15.15
</t>
  </si>
  <si>
    <t xml:space="preserve">20.80
</t>
  </si>
  <si>
    <t xml:space="preserve">70.90
</t>
  </si>
  <si>
    <t xml:space="preserve">45.85
</t>
  </si>
  <si>
    <t xml:space="preserve">46.85
</t>
  </si>
  <si>
    <t xml:space="preserve">47.85
</t>
  </si>
  <si>
    <t xml:space="preserve">68.92
</t>
  </si>
  <si>
    <t xml:space="preserve">60.41
</t>
  </si>
  <si>
    <t xml:space="preserve">62.62
</t>
  </si>
  <si>
    <t xml:space="preserve">22.11
</t>
  </si>
  <si>
    <t xml:space="preserve">51.62
</t>
  </si>
  <si>
    <t xml:space="preserve">62.21
</t>
  </si>
  <si>
    <t xml:space="preserve">62.55
</t>
  </si>
  <si>
    <t xml:space="preserve">64.52
</t>
  </si>
  <si>
    <t xml:space="preserve">66.30
</t>
  </si>
  <si>
    <t xml:space="preserve">68.52
</t>
  </si>
  <si>
    <t xml:space="preserve">62.32
</t>
  </si>
  <si>
    <t xml:space="preserve">Dirt-Fix
</t>
  </si>
  <si>
    <t xml:space="preserve">62.57
</t>
  </si>
  <si>
    <t xml:space="preserve">10.21
</t>
  </si>
  <si>
    <t xml:space="preserve">19.30
</t>
  </si>
  <si>
    <t xml:space="preserve">10.20
</t>
  </si>
  <si>
    <t xml:space="preserve">10.92
</t>
  </si>
  <si>
    <t xml:space="preserve">60.90
</t>
  </si>
  <si>
    <t xml:space="preserve">66.90
</t>
  </si>
  <si>
    <t xml:space="preserve">72.50
</t>
  </si>
  <si>
    <t>Budget</t>
  </si>
  <si>
    <t>Signature</t>
  </si>
  <si>
    <t>Date</t>
  </si>
  <si>
    <t>Page</t>
  </si>
  <si>
    <t>Total</t>
  </si>
  <si>
    <t>GRAND TOTAL</t>
  </si>
  <si>
    <t>Description</t>
  </si>
  <si>
    <t>---</t>
  </si>
  <si>
    <t>min</t>
  </si>
  <si>
    <t>%</t>
  </si>
  <si>
    <t>Sub-Total</t>
  </si>
  <si>
    <t>permis</t>
  </si>
  <si>
    <t>No</t>
  </si>
  <si>
    <t xml:space="preserve">Fabrication
</t>
  </si>
  <si>
    <t>03.06</t>
  </si>
  <si>
    <t>03.03</t>
  </si>
  <si>
    <t>03.02</t>
  </si>
  <si>
    <t>03.07</t>
  </si>
  <si>
    <t>03.08</t>
  </si>
  <si>
    <t>05.02</t>
  </si>
  <si>
    <t>52.10</t>
  </si>
  <si>
    <t>52.30</t>
  </si>
  <si>
    <t>52.95</t>
  </si>
  <si>
    <t>53.05</t>
  </si>
  <si>
    <t>53.10</t>
  </si>
  <si>
    <t>53.25</t>
  </si>
  <si>
    <t>53.95</t>
  </si>
  <si>
    <t>53.02</t>
  </si>
  <si>
    <t>53.06</t>
  </si>
  <si>
    <t>53.08</t>
  </si>
  <si>
    <t>53.09</t>
  </si>
  <si>
    <t>53.20</t>
  </si>
  <si>
    <t>53.35</t>
  </si>
  <si>
    <t>53.45</t>
  </si>
  <si>
    <t>53.50</t>
  </si>
  <si>
    <t>53.54</t>
  </si>
  <si>
    <t xml:space="preserve">54.01
</t>
  </si>
  <si>
    <t>54.02</t>
  </si>
  <si>
    <t>54.05</t>
  </si>
  <si>
    <t>54.09</t>
  </si>
  <si>
    <t>54.20</t>
  </si>
  <si>
    <t>54.25</t>
  </si>
  <si>
    <t>54.35</t>
  </si>
  <si>
    <t>54.50</t>
  </si>
  <si>
    <t>54.95</t>
  </si>
  <si>
    <t>54.55</t>
  </si>
  <si>
    <t>54.60</t>
  </si>
  <si>
    <t>54.61</t>
  </si>
  <si>
    <t>54.62</t>
  </si>
  <si>
    <t>54.64</t>
  </si>
  <si>
    <t>54.70</t>
  </si>
  <si>
    <t>54.80</t>
  </si>
  <si>
    <t>54.82</t>
  </si>
  <si>
    <t xml:space="preserve">55.01
</t>
  </si>
  <si>
    <t>55.02</t>
  </si>
  <si>
    <t>55.05</t>
  </si>
  <si>
    <t>55.06</t>
  </si>
  <si>
    <t>55.08</t>
  </si>
  <si>
    <t>55.10</t>
  </si>
  <si>
    <t>55.20</t>
  </si>
  <si>
    <t>55.25</t>
  </si>
  <si>
    <t>55.45</t>
  </si>
  <si>
    <t>55.50</t>
  </si>
  <si>
    <t>55.55</t>
  </si>
  <si>
    <t>55.60</t>
  </si>
  <si>
    <t>55.61</t>
  </si>
  <si>
    <t>55.62</t>
  </si>
  <si>
    <t>55.63</t>
  </si>
  <si>
    <t>55.64</t>
  </si>
  <si>
    <t>55.80</t>
  </si>
  <si>
    <t>55.95</t>
  </si>
  <si>
    <t>55.66</t>
  </si>
  <si>
    <t>55.65</t>
  </si>
  <si>
    <t>55.67</t>
  </si>
  <si>
    <t>55.68</t>
  </si>
  <si>
    <t xml:space="preserve">56.01
</t>
  </si>
  <si>
    <t>56.02</t>
  </si>
  <si>
    <t>56.05</t>
  </si>
  <si>
    <t>56.06</t>
  </si>
  <si>
    <t>56.08</t>
  </si>
  <si>
    <t>56.09</t>
  </si>
  <si>
    <t>56.10</t>
  </si>
  <si>
    <t>56.20</t>
  </si>
  <si>
    <t>56.50</t>
  </si>
  <si>
    <t>56.60</t>
  </si>
  <si>
    <t>56.61</t>
  </si>
  <si>
    <t>56.80</t>
  </si>
  <si>
    <t>56.95</t>
  </si>
  <si>
    <t>56.11</t>
  </si>
  <si>
    <t>56.21</t>
  </si>
  <si>
    <t>56.30</t>
  </si>
  <si>
    <t>56.31</t>
  </si>
  <si>
    <t>56.40</t>
  </si>
  <si>
    <t>56.41</t>
  </si>
  <si>
    <t>56.42</t>
  </si>
  <si>
    <t>56.43</t>
  </si>
  <si>
    <t>56.51</t>
  </si>
  <si>
    <t>56.52</t>
  </si>
  <si>
    <t>56.70</t>
  </si>
  <si>
    <t>56.71</t>
  </si>
  <si>
    <t>56.72</t>
  </si>
  <si>
    <t>56.73</t>
  </si>
  <si>
    <t>56.74</t>
  </si>
  <si>
    <t>56.75</t>
  </si>
  <si>
    <t>56.79</t>
  </si>
  <si>
    <t>57.80</t>
  </si>
  <si>
    <t>57.85</t>
  </si>
  <si>
    <t>57.95</t>
  </si>
  <si>
    <t>58.01</t>
  </si>
  <si>
    <t>58.95</t>
  </si>
  <si>
    <t xml:space="preserve">59.01
</t>
  </si>
  <si>
    <t>59.02</t>
  </si>
  <si>
    <t>59.05</t>
  </si>
  <si>
    <t>59.06</t>
  </si>
  <si>
    <t>59.08</t>
  </si>
  <si>
    <t>59.09</t>
  </si>
  <si>
    <t>59.10</t>
  </si>
  <si>
    <t>59.20</t>
  </si>
  <si>
    <t>59.25</t>
  </si>
  <si>
    <t>59.35</t>
  </si>
  <si>
    <t>59.45</t>
  </si>
  <si>
    <t>59.50</t>
  </si>
  <si>
    <t>59.54</t>
  </si>
  <si>
    <t>59.95</t>
  </si>
  <si>
    <t>59.60</t>
  </si>
  <si>
    <t>59.55</t>
  </si>
  <si>
    <t>59.70</t>
  </si>
  <si>
    <t>57.01</t>
  </si>
  <si>
    <t>57.05</t>
  </si>
  <si>
    <t>57.10</t>
  </si>
  <si>
    <t>57.15</t>
  </si>
  <si>
    <t>57.20</t>
  </si>
  <si>
    <t>57.25</t>
  </si>
  <si>
    <t>57.30</t>
  </si>
  <si>
    <t>55.54</t>
  </si>
  <si>
    <t>56.59</t>
  </si>
  <si>
    <t>59.65</t>
  </si>
  <si>
    <t>59.75</t>
  </si>
  <si>
    <t xml:space="preserve">52.05
</t>
  </si>
  <si>
    <t>52.20</t>
  </si>
  <si>
    <t xml:space="preserve">03.90
</t>
  </si>
  <si>
    <t xml:space="preserve">04.08
</t>
  </si>
  <si>
    <t xml:space="preserve">04.93
</t>
  </si>
  <si>
    <t xml:space="preserve">05.93
</t>
  </si>
  <si>
    <t xml:space="preserve">10.69
</t>
  </si>
  <si>
    <t xml:space="preserve">11.92
</t>
  </si>
  <si>
    <t xml:space="preserve">12.75
</t>
  </si>
  <si>
    <t xml:space="preserve">12.76
</t>
  </si>
  <si>
    <t xml:space="preserve">12.90
</t>
  </si>
  <si>
    <t xml:space="preserve">12.93
</t>
  </si>
  <si>
    <t xml:space="preserve">13.90
</t>
  </si>
  <si>
    <t xml:space="preserve">13.93
</t>
  </si>
  <si>
    <t xml:space="preserve">14.90
</t>
  </si>
  <si>
    <t xml:space="preserve">14.93
</t>
  </si>
  <si>
    <t xml:space="preserve">15.90
</t>
  </si>
  <si>
    <t xml:space="preserve">15.93
</t>
  </si>
  <si>
    <t xml:space="preserve">16.90
</t>
  </si>
  <si>
    <t xml:space="preserve">16.93
</t>
  </si>
  <si>
    <t xml:space="preserve">17.90
</t>
  </si>
  <si>
    <t xml:space="preserve">17.93
</t>
  </si>
  <si>
    <t xml:space="preserve">18.90
</t>
  </si>
  <si>
    <t xml:space="preserve">18.93
</t>
  </si>
  <si>
    <t xml:space="preserve">18.10
</t>
  </si>
  <si>
    <t xml:space="preserve">19.90
</t>
  </si>
  <si>
    <t xml:space="preserve">19.93
</t>
  </si>
  <si>
    <t xml:space="preserve">20.90
</t>
  </si>
  <si>
    <t xml:space="preserve">20.93
</t>
  </si>
  <si>
    <t xml:space="preserve">21.90
</t>
  </si>
  <si>
    <t xml:space="preserve">21.93
</t>
  </si>
  <si>
    <t xml:space="preserve">22.93
</t>
  </si>
  <si>
    <t xml:space="preserve">23.90
</t>
  </si>
  <si>
    <t xml:space="preserve">23.93
</t>
  </si>
  <si>
    <t xml:space="preserve">24.15
</t>
  </si>
  <si>
    <t xml:space="preserve">24.90
</t>
  </si>
  <si>
    <t xml:space="preserve">24.93
</t>
  </si>
  <si>
    <t xml:space="preserve">25.90
</t>
  </si>
  <si>
    <t xml:space="preserve">25.93
</t>
  </si>
  <si>
    <t xml:space="preserve">26.90
</t>
  </si>
  <si>
    <t xml:space="preserve">26.93
</t>
  </si>
  <si>
    <t>Teamsters</t>
  </si>
  <si>
    <t xml:space="preserve">28.21
</t>
  </si>
  <si>
    <t xml:space="preserve">Internet
</t>
  </si>
  <si>
    <t xml:space="preserve">28.41
</t>
  </si>
  <si>
    <t xml:space="preserve">28.46
</t>
  </si>
  <si>
    <t xml:space="preserve">29.21
</t>
  </si>
  <si>
    <t xml:space="preserve">29.46
</t>
  </si>
  <si>
    <t xml:space="preserve">29.45
</t>
  </si>
  <si>
    <t xml:space="preserve">29.30
</t>
  </si>
  <si>
    <t xml:space="preserve">29.27
</t>
  </si>
  <si>
    <t xml:space="preserve">31.45
</t>
  </si>
  <si>
    <t xml:space="preserve">31.46
</t>
  </si>
  <si>
    <t xml:space="preserve">32.19
</t>
  </si>
  <si>
    <t xml:space="preserve">32.26
</t>
  </si>
  <si>
    <t xml:space="preserve">32.28
</t>
  </si>
  <si>
    <t xml:space="preserve">32.70
</t>
  </si>
  <si>
    <t xml:space="preserve">32.71
</t>
  </si>
  <si>
    <t xml:space="preserve">32.95
</t>
  </si>
  <si>
    <t xml:space="preserve">38.40
</t>
  </si>
  <si>
    <t xml:space="preserve">45.27
</t>
  </si>
  <si>
    <t xml:space="preserve">51.61
</t>
  </si>
  <si>
    <t xml:space="preserve">52.40
</t>
  </si>
  <si>
    <t xml:space="preserve">52.90
</t>
  </si>
  <si>
    <t xml:space="preserve">53.90
</t>
  </si>
  <si>
    <t xml:space="preserve">53.30
</t>
  </si>
  <si>
    <t xml:space="preserve">54.90
</t>
  </si>
  <si>
    <t xml:space="preserve">55.90
</t>
  </si>
  <si>
    <t xml:space="preserve">56.90
</t>
  </si>
  <si>
    <t xml:space="preserve">57.90
</t>
  </si>
  <si>
    <t xml:space="preserve">Rendering
</t>
  </si>
  <si>
    <t xml:space="preserve">60.02
</t>
  </si>
  <si>
    <t xml:space="preserve">60.21
</t>
  </si>
  <si>
    <t xml:space="preserve">60.22
</t>
  </si>
  <si>
    <t xml:space="preserve">60.93
</t>
  </si>
  <si>
    <t xml:space="preserve">66.01
</t>
  </si>
  <si>
    <t xml:space="preserve">66.71
</t>
  </si>
  <si>
    <t xml:space="preserve">67.90
</t>
  </si>
  <si>
    <t xml:space="preserve">70.02
</t>
  </si>
  <si>
    <t xml:space="preserve">70.21
</t>
  </si>
  <si>
    <t xml:space="preserve">70.22
</t>
  </si>
  <si>
    <t>of B+C</t>
  </si>
  <si>
    <t xml:space="preserve">16.15
</t>
  </si>
  <si>
    <t xml:space="preserve">17.15
</t>
  </si>
  <si>
    <t>sub-
acct</t>
  </si>
  <si>
    <t>description</t>
  </si>
  <si>
    <t>TOTAL</t>
  </si>
  <si>
    <t>70.26</t>
  </si>
  <si>
    <t>70.41</t>
  </si>
  <si>
    <t>Licence</t>
  </si>
  <si>
    <t>Yes</t>
  </si>
  <si>
    <t>Preliminary or final:</t>
  </si>
  <si>
    <t>Budget dated:</t>
  </si>
  <si>
    <t>Exchange rate (if appl.):</t>
  </si>
  <si>
    <t>Title:</t>
  </si>
  <si>
    <t>Series title:</t>
  </si>
  <si>
    <t>Production company:</t>
  </si>
  <si>
    <t>Address:</t>
  </si>
  <si>
    <t>Email:</t>
  </si>
  <si>
    <t>Telephone:</t>
  </si>
  <si>
    <t>Executive Producer(s):</t>
  </si>
  <si>
    <t>Medium/Format:</t>
  </si>
  <si>
    <t>Producer(s):</t>
  </si>
  <si>
    <t>Length:</t>
  </si>
  <si>
    <t>Director(s):</t>
  </si>
  <si>
    <t>Location/Studio:</t>
  </si>
  <si>
    <t>Writer(s):</t>
  </si>
  <si>
    <t>Pre-prod. period:</t>
  </si>
  <si>
    <t>Production Manager:</t>
  </si>
  <si>
    <t>Shooting period:</t>
  </si>
  <si>
    <t>Production Accountant:</t>
  </si>
  <si>
    <t>Post-prod. period</t>
  </si>
  <si>
    <t>Union(s):</t>
  </si>
  <si>
    <t>Delivery</t>
  </si>
  <si>
    <t>Budget prepared by:</t>
  </si>
  <si>
    <t>Date of script:</t>
  </si>
  <si>
    <t>Budget prepared on (date):</t>
  </si>
  <si>
    <t>Version no.:</t>
  </si>
  <si>
    <t>approved by:</t>
  </si>
  <si>
    <t>Name</t>
  </si>
  <si>
    <t>Story rights/Acquisitions</t>
  </si>
  <si>
    <t>Script</t>
  </si>
  <si>
    <t>Development costs</t>
  </si>
  <si>
    <t>Producer(s)</t>
  </si>
  <si>
    <t>Director(s)</t>
  </si>
  <si>
    <t>Stars</t>
  </si>
  <si>
    <t>Account</t>
  </si>
  <si>
    <t>Category</t>
  </si>
  <si>
    <t>Non-Canadian expenses</t>
  </si>
  <si>
    <t>TOTAL "A" – ABOVE THE LINE</t>
  </si>
  <si>
    <t>Cast</t>
  </si>
  <si>
    <t>Background Performers (Extras)</t>
  </si>
  <si>
    <t>Production labour</t>
  </si>
  <si>
    <t>Production Design/Art Department labour</t>
  </si>
  <si>
    <t>Construction labour</t>
  </si>
  <si>
    <t>Set Dressing labour</t>
  </si>
  <si>
    <t>Props labour</t>
  </si>
  <si>
    <t>Special Effects labour</t>
  </si>
  <si>
    <t>Animal Wrangling labour</t>
  </si>
  <si>
    <t>Wardrobe labour</t>
  </si>
  <si>
    <t>Makeup/Hair labour</t>
  </si>
  <si>
    <t>Video Technical crew</t>
  </si>
  <si>
    <t>Camera labour</t>
  </si>
  <si>
    <t>Electrical labour</t>
  </si>
  <si>
    <t>Grip labour</t>
  </si>
  <si>
    <t>Production Sound labour</t>
  </si>
  <si>
    <t>Transportation labour</t>
  </si>
  <si>
    <t>Fringe benefits</t>
  </si>
  <si>
    <t>Production office expenses</t>
  </si>
  <si>
    <t>Studio expenses</t>
  </si>
  <si>
    <t>Location office expenses</t>
  </si>
  <si>
    <t>Location expenses</t>
  </si>
  <si>
    <t>Unit expenses</t>
  </si>
  <si>
    <t>Travel &amp; Living expenses</t>
  </si>
  <si>
    <t>Transportation</t>
  </si>
  <si>
    <t>Construction materials</t>
  </si>
  <si>
    <t>Art supplies</t>
  </si>
  <si>
    <t>Set dressing</t>
  </si>
  <si>
    <t>Props</t>
  </si>
  <si>
    <t>Special effects</t>
  </si>
  <si>
    <t>Animals</t>
  </si>
  <si>
    <t>Wardrobe supplies</t>
  </si>
  <si>
    <t>Makeup/Hair supplies</t>
  </si>
  <si>
    <t>Videotape studio</t>
  </si>
  <si>
    <t>Mobile video unit</t>
  </si>
  <si>
    <t>Camera equipment</t>
  </si>
  <si>
    <t>Electrical equipment</t>
  </si>
  <si>
    <t>Grip equipment</t>
  </si>
  <si>
    <t>Sound equipment</t>
  </si>
  <si>
    <t>Second unit</t>
  </si>
  <si>
    <t>Videotape stock</t>
  </si>
  <si>
    <t>Production laboratory</t>
  </si>
  <si>
    <t>Voice recording – Animation</t>
  </si>
  <si>
    <t>Production unit – Animation</t>
  </si>
  <si>
    <t>Art &amp; Design unit – Animation</t>
  </si>
  <si>
    <t>2D Animation unit</t>
  </si>
  <si>
    <t>3D Animation unit</t>
  </si>
  <si>
    <t>Live Animation (MOCAP) unit</t>
  </si>
  <si>
    <t>Fringe benefits – Animation</t>
  </si>
  <si>
    <t>Animation materials &amp; supplies</t>
  </si>
  <si>
    <t>Post Production - Edit labour</t>
  </si>
  <si>
    <t>Editing equipment</t>
  </si>
  <si>
    <t>Video post production (picture)</t>
  </si>
  <si>
    <t>Video post production (sound)</t>
  </si>
  <si>
    <t>Film post production (picture)</t>
  </si>
  <si>
    <t>Film post production (sound)</t>
  </si>
  <si>
    <t>Music</t>
  </si>
  <si>
    <t>Titles/Stock footage/Visual effects</t>
  </si>
  <si>
    <t>Versioning</t>
  </si>
  <si>
    <t>Amortization (series)</t>
  </si>
  <si>
    <t>“B” – PRODUCTION</t>
  </si>
  <si>
    <t>TOTAL PRODUCTION “B”</t>
  </si>
  <si>
    <t>“C” – POST-PRODUCTION</t>
  </si>
  <si>
    <t>TOTAL POST-PRODUCTION “C”</t>
  </si>
  <si>
    <t>TOTAL “B” + “C”
(PRODUCTION AND POST PRODUCTION)</t>
  </si>
  <si>
    <t>"D" – OTHER</t>
  </si>
  <si>
    <t>General expenses</t>
  </si>
  <si>
    <t>Indirect costs</t>
  </si>
  <si>
    <t>TOTAL OTHER “D”</t>
  </si>
  <si>
    <t>TOTAL “A” + “B” + “C” + “D”</t>
  </si>
  <si>
    <t>Contingency</t>
  </si>
  <si>
    <t>Completion guarantee</t>
  </si>
  <si>
    <t>Notes:</t>
  </si>
  <si>
    <t>STORY RIGHTS/ACQUISITIONS</t>
  </si>
  <si>
    <t xml:space="preserve">Story rights/acquisitions
 </t>
  </si>
  <si>
    <t xml:space="preserve">Other
</t>
  </si>
  <si>
    <t>TOTAL – STORY RIGHTS/ACQUISITIONS</t>
  </si>
  <si>
    <t>Series:</t>
  </si>
  <si>
    <t>Prodco:</t>
  </si>
  <si>
    <t>Date of budget:</t>
  </si>
  <si>
    <t xml:space="preserve">Writer(s)
</t>
  </si>
  <si>
    <t xml:space="preserve">Storyboard
</t>
  </si>
  <si>
    <t xml:space="preserve">Script editor(s)
</t>
  </si>
  <si>
    <t xml:space="preserve">02.21
</t>
  </si>
  <si>
    <t xml:space="preserve">Production bible
</t>
  </si>
  <si>
    <t xml:space="preserve">Research
</t>
  </si>
  <si>
    <r>
      <rPr>
        <sz val="9"/>
        <rFont val="Geneva"/>
        <family val="2"/>
      </rPr>
      <t>Research/Rights acquisition (Searches/Clearances)</t>
    </r>
  </si>
  <si>
    <t xml:space="preserve">02.28
</t>
  </si>
  <si>
    <t xml:space="preserve">Translator
</t>
  </si>
  <si>
    <t>Secretary</t>
  </si>
  <si>
    <r>
      <rPr>
        <sz val="9"/>
        <rFont val="Geneva"/>
        <family val="2"/>
      </rPr>
      <t>Printing (Script reproduction)</t>
    </r>
  </si>
  <si>
    <t>Travel expenses</t>
  </si>
  <si>
    <t xml:space="preserve">Living expenses
</t>
  </si>
  <si>
    <t xml:space="preserve">Fringes
</t>
  </si>
  <si>
    <t>TOTAL – SCRIPT</t>
  </si>
  <si>
    <t>No.</t>
  </si>
  <si>
    <t>No. units</t>
  </si>
  <si>
    <t>Unit</t>
  </si>
  <si>
    <t>Rate/Amt</t>
  </si>
  <si>
    <t>Preliminary breakdown/Budget</t>
  </si>
  <si>
    <t xml:space="preserve">Presentation Bible - Development
</t>
  </si>
  <si>
    <t xml:space="preserve">Demo
</t>
  </si>
  <si>
    <t xml:space="preserve">Pre-casting
</t>
  </si>
  <si>
    <t xml:space="preserve">Pre-design
</t>
  </si>
  <si>
    <t xml:space="preserve">Technological research
</t>
  </si>
  <si>
    <t xml:space="preserve">Office expenses    
</t>
  </si>
  <si>
    <t>Preliminary scouting</t>
  </si>
  <si>
    <t xml:space="preserve">Travel expenses
 </t>
  </si>
  <si>
    <t>DEVELOPMENT COSTS</t>
  </si>
  <si>
    <t>PRODUCER(S)</t>
  </si>
  <si>
    <t xml:space="preserve">Executive Producer(s)
</t>
  </si>
  <si>
    <t xml:space="preserve">Producer(s)
</t>
  </si>
  <si>
    <t xml:space="preserve">Line Producer(s)
</t>
  </si>
  <si>
    <t xml:space="preserve">Supervising Producer(s)
</t>
  </si>
  <si>
    <t xml:space="preserve">Co-Producer(s)
</t>
  </si>
  <si>
    <t xml:space="preserve">Associate Producer(s)
</t>
  </si>
  <si>
    <t>Producer's Assistant</t>
  </si>
  <si>
    <t xml:space="preserve">Public relations
</t>
  </si>
  <si>
    <t xml:space="preserve">Kit Fees
</t>
  </si>
  <si>
    <t>DIRECTOR(S)</t>
  </si>
  <si>
    <t>Director</t>
  </si>
  <si>
    <t xml:space="preserve">Director - Animation
</t>
  </si>
  <si>
    <t>2nd Unit Director</t>
  </si>
  <si>
    <t>Dialogue Director</t>
  </si>
  <si>
    <t>Director's Assistant</t>
  </si>
  <si>
    <t>Permits</t>
  </si>
  <si>
    <t>STARS</t>
  </si>
  <si>
    <r>
      <t>Stars</t>
    </r>
    <r>
      <rPr>
        <sz val="9"/>
        <rFont val="Geneva"/>
        <family val="2"/>
      </rPr>
      <t>/Star (Lead) Voices</t>
    </r>
  </si>
  <si>
    <t xml:space="preserve">Rights payment (_______%)
</t>
  </si>
  <si>
    <t>Additional dialogue recording (ADR/Looping)</t>
  </si>
  <si>
    <t xml:space="preserve">Rehearsals/Fittings
</t>
  </si>
  <si>
    <t>Incidental expenses</t>
  </si>
  <si>
    <t>Post production expenses</t>
  </si>
  <si>
    <t xml:space="preserve">Permits
</t>
  </si>
  <si>
    <t>CAST</t>
  </si>
  <si>
    <t>Principals</t>
  </si>
  <si>
    <t>Actors</t>
  </si>
  <si>
    <t xml:space="preserve">Other Performers </t>
  </si>
  <si>
    <r>
      <rPr>
        <sz val="9"/>
        <rFont val="Geneva"/>
        <family val="2"/>
      </rPr>
      <t xml:space="preserve">Voice/Off-camera Performers
</t>
    </r>
  </si>
  <si>
    <t>Warm-up Performers</t>
  </si>
  <si>
    <t>Stunt Coordinator(s)</t>
  </si>
  <si>
    <t xml:space="preserve">Stunts/Adjustments
</t>
  </si>
  <si>
    <t>Choreographer</t>
  </si>
  <si>
    <t>Upgrading</t>
  </si>
  <si>
    <t>Casting Director</t>
  </si>
  <si>
    <t>Casting expenses</t>
  </si>
  <si>
    <t>Rehearsal areas</t>
  </si>
  <si>
    <t>Video expenses (casting)</t>
  </si>
  <si>
    <t>BACKGROUND PERFORMERS (EXTRAS)</t>
  </si>
  <si>
    <t>Special Skills Background Performers (detail)
- Union
- Non-union</t>
  </si>
  <si>
    <t>General Background Performers (detail)
- Union
- Non-union</t>
  </si>
  <si>
    <t>Stand-ins/Photo Doubles</t>
  </si>
  <si>
    <r>
      <rPr>
        <sz val="9"/>
        <rFont val="Geneva"/>
        <family val="2"/>
      </rPr>
      <t>Background Casting Director</t>
    </r>
  </si>
  <si>
    <r>
      <rPr>
        <sz val="9"/>
        <rFont val="Geneva"/>
        <family val="2"/>
      </rPr>
      <t>Background casting fees</t>
    </r>
  </si>
  <si>
    <r>
      <rPr>
        <sz val="9"/>
        <rFont val="Geneva"/>
        <family val="2"/>
      </rPr>
      <t>Background Casting Assistant</t>
    </r>
  </si>
  <si>
    <r>
      <rPr>
        <sz val="9"/>
        <rFont val="Geneva"/>
        <family val="2"/>
      </rPr>
      <t>Background casting expenses</t>
    </r>
  </si>
  <si>
    <t>Tutor(s)</t>
  </si>
  <si>
    <t>Children's Coordinator</t>
  </si>
  <si>
    <r>
      <t>Guardians</t>
    </r>
    <r>
      <rPr>
        <sz val="9"/>
        <rFont val="Geneva"/>
        <family val="2"/>
      </rPr>
      <t>/Chaperones</t>
    </r>
  </si>
  <si>
    <r>
      <t>Administrative costs</t>
    </r>
    <r>
      <rPr>
        <sz val="9"/>
        <rFont val="Geneva"/>
        <family val="2"/>
      </rPr>
      <t xml:space="preserve"> – Collective bargaining</t>
    </r>
  </si>
  <si>
    <t>PRODUCTION LABOUR</t>
  </si>
  <si>
    <t>Production Supervisor</t>
  </si>
  <si>
    <t>Production Manager</t>
  </si>
  <si>
    <t>Assistant Production Manager</t>
  </si>
  <si>
    <t>Unit Manager</t>
  </si>
  <si>
    <t>Location Manager</t>
  </si>
  <si>
    <t>Assistant Location Manager</t>
  </si>
  <si>
    <t xml:space="preserve">1st Assistant Director(s)
</t>
  </si>
  <si>
    <t xml:space="preserve">2nd Assistant Director(s)
</t>
  </si>
  <si>
    <t xml:space="preserve">3rd Assistant Director(s)
</t>
  </si>
  <si>
    <t>Production Assistants</t>
  </si>
  <si>
    <t xml:space="preserve">Production Coordinator
</t>
  </si>
  <si>
    <t xml:space="preserve">Assistant Production Coordinator
</t>
  </si>
  <si>
    <t xml:space="preserve">Production Secretary
</t>
  </si>
  <si>
    <t xml:space="preserve">Office Production Assistant(s)
</t>
  </si>
  <si>
    <t xml:space="preserve">Production Accountant
</t>
  </si>
  <si>
    <t xml:space="preserve">Assistant Production Accountant
</t>
  </si>
  <si>
    <r>
      <t>Bookkeeper/</t>
    </r>
    <r>
      <rPr>
        <sz val="9"/>
        <rFont val="Geneva"/>
        <family val="2"/>
      </rPr>
      <t xml:space="preserve">Accounting Clerk(s)
</t>
    </r>
  </si>
  <si>
    <r>
      <t xml:space="preserve">Local </t>
    </r>
    <r>
      <rPr>
        <sz val="9"/>
        <rFont val="Geneva"/>
        <family val="2"/>
      </rPr>
      <t xml:space="preserve">Resource Persons
</t>
    </r>
  </si>
  <si>
    <t xml:space="preserve">Technical Advisor
</t>
  </si>
  <si>
    <t xml:space="preserve">Interpreter
</t>
  </si>
  <si>
    <r>
      <t>Craft Service</t>
    </r>
    <r>
      <rPr>
        <sz val="9"/>
        <rFont val="Geneva"/>
        <family val="2"/>
      </rPr>
      <t>/Caterer</t>
    </r>
  </si>
  <si>
    <t xml:space="preserve">Clearance Coordinator
</t>
  </si>
  <si>
    <t xml:space="preserve">Visual Researcher
</t>
  </si>
  <si>
    <t>Script Supervisor/Continuity</t>
  </si>
  <si>
    <t xml:space="preserve">Kit fees
</t>
  </si>
  <si>
    <t>TOTAL – PRODUCTION LABOUR</t>
  </si>
  <si>
    <t>TOTAL – BACKGROUND PERFORMERS (EXTRAS)</t>
  </si>
  <si>
    <t>TOTAL CAST</t>
  </si>
  <si>
    <t>TOTAL – STARS</t>
  </si>
  <si>
    <t>TOTAL – DIRECTOR(S)</t>
  </si>
  <si>
    <t>TOTAL PRODUCER(S)</t>
  </si>
  <si>
    <t>TOTAL – DEVELOPMENT COSTS</t>
  </si>
  <si>
    <t>Production Designer</t>
  </si>
  <si>
    <t>Art Director</t>
  </si>
  <si>
    <t>1st Assistant Art Director</t>
  </si>
  <si>
    <t xml:space="preserve">2nd Assistant Art Director </t>
  </si>
  <si>
    <t>Production Assistant(s)/Trainee(s)</t>
  </si>
  <si>
    <t>Sketch Artist(s)</t>
  </si>
  <si>
    <t>Graphic Artist(s)</t>
  </si>
  <si>
    <t>TOTAL – PRODUCTION DESIGN/ART DEPARTMENT LABOUR</t>
  </si>
  <si>
    <t>CONSTRUCTION LABOUR</t>
  </si>
  <si>
    <t>Construction Coordinator</t>
  </si>
  <si>
    <t>Head Carpenter</t>
  </si>
  <si>
    <t>Carpenter(s)</t>
  </si>
  <si>
    <t>Scene Painter</t>
  </si>
  <si>
    <t>Head Painter</t>
  </si>
  <si>
    <t>Painter(s)</t>
  </si>
  <si>
    <t>Stand-by Carpenter(s)</t>
  </si>
  <si>
    <t>Stand-by Painter(s)</t>
  </si>
  <si>
    <t>Day Labour</t>
  </si>
  <si>
    <t>Worker(s)</t>
  </si>
  <si>
    <t>TOTAL – CONSTRUCTION LABOUR</t>
  </si>
  <si>
    <t>SET DRESSING LABOUR</t>
  </si>
  <si>
    <t>Set Decorator</t>
  </si>
  <si>
    <t xml:space="preserve">Assistant Set Decorator(s)
</t>
  </si>
  <si>
    <t>Set Dresser(s)</t>
  </si>
  <si>
    <t>Set Dressing Buyer(s)</t>
  </si>
  <si>
    <t>Swing Gang</t>
  </si>
  <si>
    <t>TOTAL – SET DRESSING LABOUR</t>
  </si>
  <si>
    <t>PROPS LABOUR</t>
  </si>
  <si>
    <t>Property Master</t>
  </si>
  <si>
    <t>Assistant Property Master</t>
  </si>
  <si>
    <r>
      <t>On-Set Props</t>
    </r>
    <r>
      <rPr>
        <sz val="9"/>
        <rFont val="Geneva"/>
        <family val="2"/>
      </rPr>
      <t xml:space="preserve"> Assistant(s)</t>
    </r>
  </si>
  <si>
    <r>
      <rPr>
        <sz val="9"/>
        <rFont val="Geneva"/>
        <family val="2"/>
      </rPr>
      <t>Props Buyer(s)</t>
    </r>
  </si>
  <si>
    <t>TOTAL – PROPS LABOUR</t>
  </si>
  <si>
    <t>SPECIAL EFFECTS LABOUR</t>
  </si>
  <si>
    <t>Special Effects Supervisor</t>
  </si>
  <si>
    <t>Special Effects Assistant(s)</t>
  </si>
  <si>
    <t>Other SPFX Worker(s)</t>
  </si>
  <si>
    <t>TOTAL – SPECIAL EFFECTS LABOUR</t>
  </si>
  <si>
    <t>ANIMAL WRANGLING LABOUR</t>
  </si>
  <si>
    <t>Head Wrangler</t>
  </si>
  <si>
    <t xml:space="preserve">Other Wrangler(s)
</t>
  </si>
  <si>
    <t>TOTAL – ANIMAL WRANGLING LABOUR</t>
  </si>
  <si>
    <t>WARDROBE LABOUR</t>
  </si>
  <si>
    <t>Costume Designer</t>
  </si>
  <si>
    <t>Assistant Costume Designer</t>
  </si>
  <si>
    <r>
      <t>Head Wardrobe</t>
    </r>
    <r>
      <rPr>
        <sz val="9"/>
        <rFont val="Geneva"/>
        <family val="2"/>
      </rPr>
      <t>/Set Supervisor</t>
    </r>
  </si>
  <si>
    <r>
      <t xml:space="preserve">Assistant </t>
    </r>
    <r>
      <rPr>
        <sz val="9"/>
        <rFont val="Geneva"/>
        <family val="2"/>
      </rPr>
      <t>Costumer</t>
    </r>
  </si>
  <si>
    <t>Seamstress(es)/Tailor(s)</t>
  </si>
  <si>
    <t>Dresser(s)</t>
  </si>
  <si>
    <t>Other</t>
  </si>
  <si>
    <t>TOTAL – WARDROBE LABOUR</t>
  </si>
  <si>
    <t>MAKEUP/HAIR LABOUR</t>
  </si>
  <si>
    <r>
      <t xml:space="preserve">Head Makeup </t>
    </r>
    <r>
      <rPr>
        <sz val="9"/>
        <rFont val="Geneva"/>
        <family val="2"/>
      </rPr>
      <t>Artist</t>
    </r>
  </si>
  <si>
    <t>Assistant Makeup Artist</t>
  </si>
  <si>
    <t xml:space="preserve">Makeup Dailies
</t>
  </si>
  <si>
    <r>
      <rPr>
        <sz val="9"/>
        <rFont val="Geneva"/>
        <family val="2"/>
      </rPr>
      <t>Head Hairstylist</t>
    </r>
  </si>
  <si>
    <r>
      <t>Assistant Hair</t>
    </r>
    <r>
      <rPr>
        <sz val="9"/>
        <rFont val="Geneva"/>
        <family val="2"/>
      </rPr>
      <t xml:space="preserve">stylist
</t>
    </r>
  </si>
  <si>
    <t xml:space="preserve">Hair Dailies
</t>
  </si>
  <si>
    <t>Special Effects Makeup/Hair</t>
  </si>
  <si>
    <t>Wigs/Hairpieces Labour</t>
  </si>
  <si>
    <t>Swing Person(s)</t>
  </si>
  <si>
    <t>TOTAL – MAKEUP/HAIR LABOUR</t>
  </si>
  <si>
    <t>VIDEO TECHNICAL CREW</t>
  </si>
  <si>
    <t>Technical Supervisor</t>
  </si>
  <si>
    <t>Technical Director</t>
  </si>
  <si>
    <t>Floor Manager</t>
  </si>
  <si>
    <t>Lighting Consultant</t>
  </si>
  <si>
    <t>Lighting Director</t>
  </si>
  <si>
    <t>Board Operator</t>
  </si>
  <si>
    <t>Electricians</t>
  </si>
  <si>
    <t>Audio Recordist</t>
  </si>
  <si>
    <t>Boom Operator</t>
  </si>
  <si>
    <t>Camera Operator(s)</t>
  </si>
  <si>
    <t>Crane Operator</t>
  </si>
  <si>
    <t>Driver(s)</t>
  </si>
  <si>
    <t>Video Pperator(s)</t>
  </si>
  <si>
    <t>VTR Operator(s)</t>
  </si>
  <si>
    <t>Maintenance</t>
  </si>
  <si>
    <t>Grip(s)</t>
  </si>
  <si>
    <t>Stagehand(s)</t>
  </si>
  <si>
    <t>Teleprompter Operator(s)</t>
  </si>
  <si>
    <t>Utility Person(s)</t>
  </si>
  <si>
    <t>Television Assistant(s)</t>
  </si>
  <si>
    <t>TOTAL – VIDEO TECHNICAL CREW</t>
  </si>
  <si>
    <t>CAMERA LABOUR</t>
  </si>
  <si>
    <t>Director of Photography</t>
  </si>
  <si>
    <t>Camera Operator</t>
  </si>
  <si>
    <r>
      <t xml:space="preserve">1st Assistant </t>
    </r>
    <r>
      <rPr>
        <sz val="9"/>
        <rFont val="Geneva"/>
        <family val="2"/>
      </rPr>
      <t>Camera</t>
    </r>
  </si>
  <si>
    <t>Digital Imaging Technicans (DIT/DUT/DMT)</t>
  </si>
  <si>
    <r>
      <t xml:space="preserve">2nd Assistant </t>
    </r>
    <r>
      <rPr>
        <sz val="9"/>
        <rFont val="Geneva"/>
        <family val="2"/>
      </rPr>
      <t>Camera</t>
    </r>
  </si>
  <si>
    <r>
      <rPr>
        <sz val="9"/>
        <rFont val="Geneva"/>
        <family val="2"/>
      </rPr>
      <t>Camera Trainee(s)</t>
    </r>
  </si>
  <si>
    <t>Special Equipment Operators</t>
  </si>
  <si>
    <t>Additional Camera Operators</t>
  </si>
  <si>
    <r>
      <t xml:space="preserve">Additional 1st Assistant </t>
    </r>
    <r>
      <rPr>
        <sz val="9"/>
        <rFont val="Geneva"/>
        <family val="2"/>
      </rPr>
      <t xml:space="preserve">Camera
</t>
    </r>
  </si>
  <si>
    <r>
      <t xml:space="preserve">Additional 2nd Assistant </t>
    </r>
    <r>
      <rPr>
        <sz val="9"/>
        <rFont val="Geneva"/>
        <family val="2"/>
      </rPr>
      <t xml:space="preserve">Camera
</t>
    </r>
  </si>
  <si>
    <t>Still Photographer</t>
  </si>
  <si>
    <t>TOTAL – CAMERA LABOUR</t>
  </si>
  <si>
    <t>ELECTRICAL LABOUR</t>
  </si>
  <si>
    <t>Gaffer</t>
  </si>
  <si>
    <t>Best Boy</t>
  </si>
  <si>
    <t>Electrician(s)</t>
  </si>
  <si>
    <r>
      <rPr>
        <sz val="9"/>
        <rFont val="Geneva"/>
        <family val="2"/>
      </rPr>
      <t>Electrician Dailies</t>
    </r>
  </si>
  <si>
    <t>Rigging/Striking</t>
  </si>
  <si>
    <t>Generator Operator</t>
  </si>
  <si>
    <t>TOTAL – ELECTRICAL LABOUR</t>
  </si>
  <si>
    <t>GRIP LABOUR</t>
  </si>
  <si>
    <t>Key Grip</t>
  </si>
  <si>
    <t>Best Boy Grip</t>
  </si>
  <si>
    <t>Dolly Operator</t>
  </si>
  <si>
    <t>Crane Grip</t>
  </si>
  <si>
    <r>
      <rPr>
        <sz val="9"/>
        <rFont val="Geneva"/>
        <family val="2"/>
      </rPr>
      <t>Grip Dailies</t>
    </r>
  </si>
  <si>
    <t>Labourer(s)</t>
  </si>
  <si>
    <t>Teleprompter Operator</t>
  </si>
  <si>
    <t>TOTAL – GRIP LABOUR</t>
  </si>
  <si>
    <t>PRODUCTION SOUND LABOUR</t>
  </si>
  <si>
    <t>Mixer/Sound Recordist</t>
  </si>
  <si>
    <t>Cable Person</t>
  </si>
  <si>
    <t>Playback Operator</t>
  </si>
  <si>
    <r>
      <rPr>
        <sz val="9"/>
        <rFont val="Geneva"/>
        <family val="2"/>
      </rPr>
      <t>PA System Operator</t>
    </r>
  </si>
  <si>
    <t>TOTAL – PRODUCTION SOUND LABOUR</t>
  </si>
  <si>
    <t>TRANSPORTATION LABOUR</t>
  </si>
  <si>
    <r>
      <rPr>
        <sz val="9"/>
        <rFont val="Geneva"/>
        <family val="2"/>
      </rPr>
      <t>Transport Coordinator</t>
    </r>
  </si>
  <si>
    <r>
      <rPr>
        <sz val="9"/>
        <rFont val="Geneva"/>
        <family val="2"/>
      </rPr>
      <t>Transport Captain</t>
    </r>
  </si>
  <si>
    <t>Co-captain/Head Driver</t>
  </si>
  <si>
    <t>Drivers (detail)</t>
  </si>
  <si>
    <t>TOTAL – TRANSPORTATION LABOUR</t>
  </si>
  <si>
    <t>FRINGE BENEFITS</t>
  </si>
  <si>
    <t>Government benefits:</t>
  </si>
  <si>
    <t>Vacation pay</t>
  </si>
  <si>
    <r>
      <t xml:space="preserve">Pension plans: </t>
    </r>
    <r>
      <rPr>
        <sz val="9"/>
        <rFont val="Geneva"/>
        <family val="2"/>
      </rPr>
      <t>CPP, QPP/RRQ (Quebec only)</t>
    </r>
  </si>
  <si>
    <t>EI</t>
  </si>
  <si>
    <t>QPIP/RQAP (Quebec only)</t>
  </si>
  <si>
    <t>Health services fund (FSS)</t>
  </si>
  <si>
    <t>Workers Compensation</t>
  </si>
  <si>
    <t>Union/Association benefits:</t>
  </si>
  <si>
    <t>TOTAL – FRINGE BENEFITS</t>
  </si>
  <si>
    <t>PRODUCTION OFFICE EXPENSES</t>
  </si>
  <si>
    <t xml:space="preserve">Office rentals
</t>
  </si>
  <si>
    <t xml:space="preserve">Heating/Electricity
</t>
  </si>
  <si>
    <t xml:space="preserve">Office furniture
</t>
  </si>
  <si>
    <t xml:space="preserve">Office equipment
</t>
  </si>
  <si>
    <t xml:space="preserve">Photocopy
</t>
  </si>
  <si>
    <t xml:space="preserve">Stationery/Office supplies
</t>
  </si>
  <si>
    <t xml:space="preserve">Telephone/Cell/Fax
</t>
  </si>
  <si>
    <t xml:space="preserve">Courier/Postage
</t>
  </si>
  <si>
    <r>
      <t>Computer services</t>
    </r>
    <r>
      <rPr>
        <sz val="9"/>
        <rFont val="Geneva"/>
        <family val="2"/>
      </rPr>
      <t xml:space="preserve">/rentals
</t>
    </r>
  </si>
  <si>
    <t xml:space="preserve">Office Craft service
</t>
  </si>
  <si>
    <r>
      <rPr>
        <sz val="9"/>
        <rFont val="Geneva"/>
        <family val="2"/>
      </rPr>
      <t xml:space="preserve">Office Catering
</t>
    </r>
  </si>
  <si>
    <t xml:space="preserve">Cleaning
</t>
  </si>
  <si>
    <t xml:space="preserve">Garbage/Recycling
</t>
  </si>
  <si>
    <t xml:space="preserve">Security
</t>
  </si>
  <si>
    <t>TOTAL – PRODUCTION OFFICE EXPENSES</t>
  </si>
  <si>
    <t>STUDIO EXPENSES</t>
  </si>
  <si>
    <t>Studio/Backlot rentals:</t>
  </si>
  <si>
    <t>Preparation/Wrap</t>
  </si>
  <si>
    <t>Shoot</t>
  </si>
  <si>
    <t xml:space="preserve">Power
</t>
  </si>
  <si>
    <t xml:space="preserve">Carpentry shop rental
</t>
  </si>
  <si>
    <t xml:space="preserve">Office rental
</t>
  </si>
  <si>
    <t xml:space="preserve">Telephone
</t>
  </si>
  <si>
    <t xml:space="preserve">Dressing/hair/makeup rooms
</t>
  </si>
  <si>
    <t xml:space="preserve">Studio SFX equipment
</t>
  </si>
  <si>
    <t>TOTAL – STUDIO EXPENSES</t>
  </si>
  <si>
    <t>LOCATION OFFICE EXPENSES</t>
  </si>
  <si>
    <t>TOTAL – LOCATION OFFICE EXPENSES</t>
  </si>
  <si>
    <t>LOCATION EXPENSES</t>
  </si>
  <si>
    <t xml:space="preserve">Location scouting
</t>
  </si>
  <si>
    <t xml:space="preserve">Site rental
</t>
  </si>
  <si>
    <t xml:space="preserve">Site power
</t>
  </si>
  <si>
    <t>Site access:</t>
  </si>
  <si>
    <t>Roads</t>
  </si>
  <si>
    <t>Snow removal</t>
  </si>
  <si>
    <t xml:space="preserve">Special site insurance
</t>
  </si>
  <si>
    <t xml:space="preserve">Repairs/Restoration
</t>
  </si>
  <si>
    <t xml:space="preserve">Police services
</t>
  </si>
  <si>
    <t xml:space="preserve">Public relations 
</t>
  </si>
  <si>
    <t>TOTAL – LOCATION EXPENSES</t>
  </si>
  <si>
    <t>UNIT EXPENSES</t>
  </si>
  <si>
    <t xml:space="preserve">Meal payment(s)
</t>
  </si>
  <si>
    <t xml:space="preserve">Catering
</t>
  </si>
  <si>
    <t>Craft service:</t>
  </si>
  <si>
    <t>Purchases</t>
  </si>
  <si>
    <t>Rentals</t>
  </si>
  <si>
    <t xml:space="preserve">Tables/Chairs
</t>
  </si>
  <si>
    <t xml:space="preserve">Washrooms
</t>
  </si>
  <si>
    <t xml:space="preserve">Production support area/Green room
</t>
  </si>
  <si>
    <t xml:space="preserve">First aid
</t>
  </si>
  <si>
    <t xml:space="preserve">On Set Medic
</t>
  </si>
  <si>
    <t xml:space="preserve">Pay Duty Officers (PDO)/Traffic Control/SWAT
</t>
  </si>
  <si>
    <t>Special crew outfitting
(Parkas, wet suits, etc.)</t>
  </si>
  <si>
    <t xml:space="preserve">Medical/Insurance/Visa expenses
</t>
  </si>
  <si>
    <t xml:space="preserve">Location Supply Rentals
</t>
  </si>
  <si>
    <t xml:space="preserve">Location Supply Purchases
</t>
  </si>
  <si>
    <t>TOTAL – UNIT EXPENSES</t>
  </si>
  <si>
    <t>TRAVEL &amp; LIVING EXPENSES</t>
  </si>
  <si>
    <t xml:space="preserve">Fares
</t>
  </si>
  <si>
    <t xml:space="preserve">Accommodations
</t>
  </si>
  <si>
    <t xml:space="preserve">Per diem(s)
</t>
  </si>
  <si>
    <t xml:space="preserve">Taxis/Limousines
</t>
  </si>
  <si>
    <r>
      <rPr>
        <sz val="9"/>
        <rFont val="Geneva"/>
        <family val="2"/>
      </rPr>
      <t>Overweight baggage</t>
    </r>
  </si>
  <si>
    <t xml:space="preserve">Shipping
</t>
  </si>
  <si>
    <t xml:space="preserve">Customs/Brokerage
</t>
  </si>
  <si>
    <t>TOTAL – TRAVEL &amp; LIVING EXPENSES</t>
  </si>
  <si>
    <t>TRANSPORTATION</t>
  </si>
  <si>
    <t xml:space="preserve">Production cars
</t>
  </si>
  <si>
    <t xml:space="preserve">Trucks/Vans
</t>
  </si>
  <si>
    <t xml:space="preserve">Buses
</t>
  </si>
  <si>
    <t xml:space="preserve">Motor homes
</t>
  </si>
  <si>
    <r>
      <t xml:space="preserve">Cars </t>
    </r>
    <r>
      <rPr>
        <sz val="9"/>
        <rFont val="Geneva"/>
        <family val="2"/>
      </rPr>
      <t xml:space="preserve">for cast members
</t>
    </r>
  </si>
  <si>
    <t>Special support vehicles (boats, snowmobiles, lodgings, etc.)</t>
  </si>
  <si>
    <t xml:space="preserve">Fuel
</t>
  </si>
  <si>
    <t xml:space="preserve">Maintenance
</t>
  </si>
  <si>
    <t xml:space="preserve">Repairs
</t>
  </si>
  <si>
    <t xml:space="preserve">Parking
</t>
  </si>
  <si>
    <r>
      <t xml:space="preserve">Mileage </t>
    </r>
    <r>
      <rPr>
        <sz val="9"/>
        <rFont val="Geneva"/>
        <family val="2"/>
      </rPr>
      <t xml:space="preserve">allowance
</t>
    </r>
  </si>
  <si>
    <t xml:space="preserve">Special licenses/Permits
</t>
  </si>
  <si>
    <r>
      <rPr>
        <sz val="9"/>
        <rFont val="Geneva"/>
        <family val="2"/>
      </rPr>
      <t xml:space="preserve">Customs/Brokerage
</t>
    </r>
  </si>
  <si>
    <t>TOTAL – TRANSPORTATION</t>
  </si>
  <si>
    <t>CONSTRUCTION MATERIALS</t>
  </si>
  <si>
    <r>
      <t xml:space="preserve">Carpentry </t>
    </r>
    <r>
      <rPr>
        <sz val="9"/>
        <rFont val="Geneva"/>
        <family val="2"/>
      </rPr>
      <t xml:space="preserve">equipment rentals
</t>
    </r>
  </si>
  <si>
    <t xml:space="preserve">Carpentry purchases
</t>
  </si>
  <si>
    <r>
      <t xml:space="preserve">Paint </t>
    </r>
    <r>
      <rPr>
        <sz val="9"/>
        <rFont val="Geneva"/>
        <family val="2"/>
      </rPr>
      <t xml:space="preserve">equipment rentals
</t>
    </r>
  </si>
  <si>
    <t xml:space="preserve">Paint purchases
</t>
  </si>
  <si>
    <r>
      <rPr>
        <sz val="9"/>
        <rFont val="Geneva"/>
        <family val="2"/>
      </rPr>
      <t xml:space="preserve">Cyclorama/Murals
</t>
    </r>
  </si>
  <si>
    <t>TOTAL – CONSTRUCTION MATERIALS</t>
  </si>
  <si>
    <t>ART SUPPLIES</t>
  </si>
  <si>
    <t xml:space="preserve">Drawing supplies
</t>
  </si>
  <si>
    <t xml:space="preserve">Drawing equipment
</t>
  </si>
  <si>
    <t xml:space="preserve">Research expenses
</t>
  </si>
  <si>
    <t xml:space="preserve">Film stock/Prints/Processing
</t>
  </si>
  <si>
    <t xml:space="preserve">Blueprinting
</t>
  </si>
  <si>
    <t>TOTAL – ART SUPPLIES</t>
  </si>
  <si>
    <t>SET DRESSING</t>
  </si>
  <si>
    <t xml:space="preserve">Rentals
</t>
  </si>
  <si>
    <t xml:space="preserve">Purchases
</t>
  </si>
  <si>
    <t xml:space="preserve">Repairs/Replacements
</t>
  </si>
  <si>
    <t>TOTAL – SET DRESSING</t>
  </si>
  <si>
    <t>PROPS</t>
  </si>
  <si>
    <t xml:space="preserve">Graphics/signs
</t>
  </si>
  <si>
    <t xml:space="preserve">Picture Vehicle rentals
</t>
  </si>
  <si>
    <t xml:space="preserve">Picture Vehicle purchases
</t>
  </si>
  <si>
    <t xml:space="preserve">Picture Vehicle modifications
</t>
  </si>
  <si>
    <t xml:space="preserve">Picture Vehicle insurance
</t>
  </si>
  <si>
    <t>TOTAL – PROPS</t>
  </si>
  <si>
    <t>SPECIAL EFFECTS</t>
  </si>
  <si>
    <t xml:space="preserve">Stunt purchases and rentals
</t>
  </si>
  <si>
    <r>
      <rPr>
        <sz val="9"/>
        <rFont val="Geneva"/>
        <family val="2"/>
      </rPr>
      <t xml:space="preserve">Firearms and armaments/Permits/Fees
</t>
    </r>
  </si>
  <si>
    <t>TOTAL – SPECIAL EFFECTS</t>
  </si>
  <si>
    <t>ANIMALS</t>
  </si>
  <si>
    <t xml:space="preserve">Feed/Stabling
</t>
  </si>
  <si>
    <t xml:space="preserve">Transportation
</t>
  </si>
  <si>
    <t xml:space="preserve">Veterinary services
</t>
  </si>
  <si>
    <t>TOTAL – ANIMALS</t>
  </si>
  <si>
    <t>WARDROBE SUPPLIES</t>
  </si>
  <si>
    <r>
      <t>Shipping/</t>
    </r>
    <r>
      <rPr>
        <sz val="9"/>
        <rFont val="Geneva"/>
        <family val="2"/>
      </rPr>
      <t xml:space="preserve">Customs/Brokerage
</t>
    </r>
  </si>
  <si>
    <t xml:space="preserve">Repairs/Cleaning
</t>
  </si>
  <si>
    <t>TOTAL – WARDROBE SUPPLIES</t>
  </si>
  <si>
    <t>MAKEUP/HAIR SUPPLIES</t>
  </si>
  <si>
    <t xml:space="preserve">Makeup rentals
</t>
  </si>
  <si>
    <t xml:space="preserve">Makeup purchases
</t>
  </si>
  <si>
    <t xml:space="preserve">Hair rentals
</t>
  </si>
  <si>
    <t xml:space="preserve">Hair purchases
</t>
  </si>
  <si>
    <r>
      <t>Wigs</t>
    </r>
    <r>
      <rPr>
        <sz val="9"/>
        <rFont val="Geneva"/>
        <family val="2"/>
      </rPr>
      <t xml:space="preserve">/Hairpieces purchases
</t>
    </r>
  </si>
  <si>
    <t xml:space="preserve">Special effects
</t>
  </si>
  <si>
    <t>TOTAL – MAKEUP/HAIR SUPPLIES</t>
  </si>
  <si>
    <t>VIDEOTAPE STUDIO</t>
  </si>
  <si>
    <t xml:space="preserve">Control room
</t>
  </si>
  <si>
    <t xml:space="preserve">Digital/Optical effects
</t>
  </si>
  <si>
    <t xml:space="preserve">Camera(s)
</t>
  </si>
  <si>
    <r>
      <t xml:space="preserve">Video </t>
    </r>
    <r>
      <rPr>
        <sz val="9"/>
        <rFont val="Geneva"/>
        <family val="2"/>
      </rPr>
      <t xml:space="preserve">recorder(s)
</t>
    </r>
  </si>
  <si>
    <r>
      <rPr>
        <sz val="9"/>
        <rFont val="Geneva"/>
        <family val="2"/>
      </rPr>
      <t xml:space="preserve">Quantel/Ultramatte
</t>
    </r>
  </si>
  <si>
    <t xml:space="preserve">Telecine
</t>
  </si>
  <si>
    <t xml:space="preserve">Teleprompter
</t>
  </si>
  <si>
    <t xml:space="preserve">Intercom
</t>
  </si>
  <si>
    <t xml:space="preserve">Graphics generator
</t>
  </si>
  <si>
    <t xml:space="preserve">Monitor(s)
</t>
  </si>
  <si>
    <t xml:space="preserve">Dressing/Makeup room(s)
</t>
  </si>
  <si>
    <t xml:space="preserve">Carpentry shop
</t>
  </si>
  <si>
    <t>TOTAL – VIDEOTAPE STUDIO</t>
  </si>
  <si>
    <t>MOBILE VIDEO UNIT</t>
  </si>
  <si>
    <t>Mobile unit(s):</t>
  </si>
  <si>
    <t>Video</t>
  </si>
  <si>
    <t>Digital/Optical effects</t>
  </si>
  <si>
    <t>Cameras</t>
  </si>
  <si>
    <r>
      <t xml:space="preserve">Audio </t>
    </r>
    <r>
      <rPr>
        <sz val="9"/>
        <rFont val="Geneva"/>
        <family val="2"/>
      </rPr>
      <t>equipment</t>
    </r>
  </si>
  <si>
    <r>
      <t xml:space="preserve">Video </t>
    </r>
    <r>
      <rPr>
        <sz val="9"/>
        <rFont val="Geneva"/>
        <family val="2"/>
      </rPr>
      <t>recorder(s)</t>
    </r>
  </si>
  <si>
    <r>
      <t xml:space="preserve">Slow-motion video </t>
    </r>
    <r>
      <rPr>
        <sz val="9"/>
        <rFont val="Geneva"/>
        <family val="2"/>
      </rPr>
      <t>recorder(s)</t>
    </r>
  </si>
  <si>
    <t>Special equipment</t>
  </si>
  <si>
    <r>
      <t xml:space="preserve">Graphics </t>
    </r>
    <r>
      <rPr>
        <sz val="9"/>
        <rFont val="Geneva"/>
        <family val="2"/>
      </rPr>
      <t>generation</t>
    </r>
  </si>
  <si>
    <t>TOTAL – MOBILE VIDEO UNIT</t>
  </si>
  <si>
    <t>CAMERA EQUIPMENT</t>
  </si>
  <si>
    <t xml:space="preserve">Basic package rental
</t>
  </si>
  <si>
    <t xml:space="preserve">Daily rentals
</t>
  </si>
  <si>
    <t xml:space="preserve">Specialty rentals
</t>
  </si>
  <si>
    <t xml:space="preserve">Video/Teleprompter
</t>
  </si>
  <si>
    <t xml:space="preserve">Hard Drives/Cards
</t>
  </si>
  <si>
    <t xml:space="preserve">Steadicam – Panaglide
</t>
  </si>
  <si>
    <t xml:space="preserve">Shipping/Brokerage
</t>
  </si>
  <si>
    <t xml:space="preserve">Loss and damage
</t>
  </si>
  <si>
    <t>TOTAL – CAMERA EQUIPMENT</t>
  </si>
  <si>
    <t>ELECTRICAL EQUIPMENT</t>
  </si>
  <si>
    <t xml:space="preserve">Generator(s)
</t>
  </si>
  <si>
    <t>TOTAL – ELECTRICAL EQUIPMENT</t>
  </si>
  <si>
    <t>GRIP EQUIPMENT</t>
  </si>
  <si>
    <t xml:space="preserve">Crane rental
</t>
  </si>
  <si>
    <t xml:space="preserve">Scaffolding
</t>
  </si>
  <si>
    <t>TOTAL – GRIP EQUIPMENT</t>
  </si>
  <si>
    <t>SOUND EQUIPMENT</t>
  </si>
  <si>
    <t xml:space="preserve">Wireless microphone(s)
</t>
  </si>
  <si>
    <t xml:space="preserve">Walkie-talkies
</t>
  </si>
  <si>
    <t>TOTAL – SOUND EQUIPMENT</t>
  </si>
  <si>
    <t>SECOND UNIT</t>
  </si>
  <si>
    <t>Crew:</t>
  </si>
  <si>
    <r>
      <t xml:space="preserve">Travel/Living </t>
    </r>
    <r>
      <rPr>
        <sz val="9"/>
        <rFont val="Geneva"/>
        <family val="2"/>
      </rPr>
      <t xml:space="preserve">expenses
</t>
    </r>
  </si>
  <si>
    <t xml:space="preserve">Equipment
</t>
  </si>
  <si>
    <r>
      <t>Stock</t>
    </r>
    <r>
      <rPr>
        <sz val="9"/>
        <rFont val="Geneva"/>
        <family val="2"/>
      </rPr>
      <t xml:space="preserve">/Hard Drives
</t>
    </r>
  </si>
  <si>
    <t xml:space="preserve">Processing
</t>
  </si>
  <si>
    <t xml:space="preserve">Work print/Transfers
</t>
  </si>
  <si>
    <t>TOTAL –  SECOND UNIT</t>
  </si>
  <si>
    <t>VIDEOTAPE STOCK</t>
  </si>
  <si>
    <t>Original scenes:</t>
  </si>
  <si>
    <t>Master</t>
  </si>
  <si>
    <t>Backup</t>
  </si>
  <si>
    <t>Audio recording stock/Hard drives</t>
  </si>
  <si>
    <t>Audio FX cartridge(s)</t>
  </si>
  <si>
    <t>Film-to-tape transfer stock:</t>
  </si>
  <si>
    <t>Negative</t>
  </si>
  <si>
    <t>Positive</t>
  </si>
  <si>
    <t xml:space="preserve">Sub-masters with time code
</t>
  </si>
  <si>
    <t xml:space="preserve">Viewing copies
</t>
  </si>
  <si>
    <t>TOTAL –  VIDEOTAPE STOCK</t>
  </si>
  <si>
    <t>PRODUCTION LABORATORY</t>
  </si>
  <si>
    <t xml:space="preserve">Raw stock
</t>
  </si>
  <si>
    <t xml:space="preserve">Special Processing
</t>
  </si>
  <si>
    <t xml:space="preserve">Vacuumate
</t>
  </si>
  <si>
    <t xml:space="preserve">Work print
</t>
  </si>
  <si>
    <t xml:space="preserve">Take selection
</t>
  </si>
  <si>
    <t xml:space="preserve">Special printing
</t>
  </si>
  <si>
    <t xml:space="preserve">Audio master stock
</t>
  </si>
  <si>
    <t>Magnetic transfer:</t>
  </si>
  <si>
    <t>Stock</t>
  </si>
  <si>
    <t>Time</t>
  </si>
  <si>
    <t xml:space="preserve">Synchronization
</t>
  </si>
  <si>
    <t xml:space="preserve">Edge coding
</t>
  </si>
  <si>
    <t xml:space="preserve">Rushes/Dailies - screenings
</t>
  </si>
  <si>
    <t>Rushes/Dailies - viewing copies</t>
  </si>
  <si>
    <t xml:space="preserve">Telestreaming
</t>
  </si>
  <si>
    <t>Continuity/Production stills:</t>
  </si>
  <si>
    <t>Digital/35mm</t>
  </si>
  <si>
    <t>TOTAL – PRODUCTION LABORATORY</t>
  </si>
  <si>
    <t>VOICE RECORDING – ANIMATION</t>
  </si>
  <si>
    <t xml:space="preserve">Voice Director
</t>
  </si>
  <si>
    <t xml:space="preserve">Sound Recordist
</t>
  </si>
  <si>
    <t xml:space="preserve">Voice Editor
</t>
  </si>
  <si>
    <t xml:space="preserve">Guide Track
</t>
  </si>
  <si>
    <t xml:space="preserve">Voice Studio Rental
</t>
  </si>
  <si>
    <t>TOTAL – VOICE RECORDING – ANIMATION</t>
  </si>
  <si>
    <t>PRODUCTION UNIT – ANIMATION</t>
  </si>
  <si>
    <t xml:space="preserve">Production Supervisor - Animation
</t>
  </si>
  <si>
    <t xml:space="preserve">Production Manager - Animation
</t>
  </si>
  <si>
    <t xml:space="preserve">Assistant Production Manager - Animation
</t>
  </si>
  <si>
    <t xml:space="preserve">Technical Director - Animation
</t>
  </si>
  <si>
    <t xml:space="preserve">Head Coordinator - Animation
</t>
  </si>
  <si>
    <t xml:space="preserve">Coordinator - Animation
</t>
  </si>
  <si>
    <t xml:space="preserve">Assistant Director - Animation
</t>
  </si>
  <si>
    <t xml:space="preserve">Director's Assistant - Animation
</t>
  </si>
  <si>
    <t xml:space="preserve">Design Coordinator - Animation
</t>
  </si>
  <si>
    <t xml:space="preserve">Production Assistant - Animation
</t>
  </si>
  <si>
    <t xml:space="preserve">Production Secretary - Animation
</t>
  </si>
  <si>
    <t xml:space="preserve">Production Accountant - Animation
</t>
  </si>
  <si>
    <t xml:space="preserve">Assistant Production Accountant - Animation
</t>
  </si>
  <si>
    <t>TOTAL – PRODUCTION UNIT – ANIMATION</t>
  </si>
  <si>
    <t>ART &amp; DESIGN UNIT – ANIMATION</t>
  </si>
  <si>
    <t xml:space="preserve">Art Director - Animation
</t>
  </si>
  <si>
    <t xml:space="preserve">Design Director - Animation
</t>
  </si>
  <si>
    <t xml:space="preserve">Character Designer
</t>
  </si>
  <si>
    <t xml:space="preserve">Background Designer
</t>
  </si>
  <si>
    <t xml:space="preserve">Props Designer
</t>
  </si>
  <si>
    <t xml:space="preserve">Special Effects Supervisor
</t>
  </si>
  <si>
    <t xml:space="preserve">Special Effects Designer
</t>
  </si>
  <si>
    <t xml:space="preserve">Colour Designer (BG)
</t>
  </si>
  <si>
    <t xml:space="preserve">Colour Designer (Characters)
</t>
  </si>
  <si>
    <t xml:space="preserve">Storyboard Supervisor - Animation
</t>
  </si>
  <si>
    <t xml:space="preserve">Storyboard Coordinator
</t>
  </si>
  <si>
    <t xml:space="preserve">Storyboard Artist
</t>
  </si>
  <si>
    <t xml:space="preserve">Storyboard Cleanup Artist
</t>
  </si>
  <si>
    <t xml:space="preserve">Computer Animation Technician
</t>
  </si>
  <si>
    <t xml:space="preserve">Sheet Director
</t>
  </si>
  <si>
    <t xml:space="preserve">Cue Sheets/Timing
</t>
  </si>
  <si>
    <t>TOTAL – ART &amp; DESIGN UNIT – ANIMATION</t>
  </si>
  <si>
    <t>2D ANIMATION UNIT</t>
  </si>
  <si>
    <t xml:space="preserve">Background supervisor
</t>
  </si>
  <si>
    <t xml:space="preserve">Assistant background supervisor
</t>
  </si>
  <si>
    <t xml:space="preserve">Background Artist
</t>
  </si>
  <si>
    <t xml:space="preserve">Layout Supervisor
</t>
  </si>
  <si>
    <t xml:space="preserve">Key Layout Artist
</t>
  </si>
  <si>
    <t xml:space="preserve">Cleanup Artist
</t>
  </si>
  <si>
    <t xml:space="preserve">Key Animator/Key Posing Artist
</t>
  </si>
  <si>
    <t xml:space="preserve">2D Animation Director
</t>
  </si>
  <si>
    <t xml:space="preserve">Animation Supervisor
</t>
  </si>
  <si>
    <t xml:space="preserve">Animation Coordinator
</t>
  </si>
  <si>
    <t xml:space="preserve">Animator
</t>
  </si>
  <si>
    <t xml:space="preserve">Camera Animator
</t>
  </si>
  <si>
    <t xml:space="preserve">Animation Checker
</t>
  </si>
  <si>
    <t xml:space="preserve">Background Colour Director
</t>
  </si>
  <si>
    <t xml:space="preserve">Layout/Background Colour Coordinator
</t>
  </si>
  <si>
    <t xml:space="preserve">Layout/Background Key Artist
</t>
  </si>
  <si>
    <t xml:space="preserve">Layout/Background Colour Artist
</t>
  </si>
  <si>
    <t xml:space="preserve">Character Colour Artist
</t>
  </si>
  <si>
    <t xml:space="preserve">Props Artist
</t>
  </si>
  <si>
    <t xml:space="preserve">Special Effects Artist
</t>
  </si>
  <si>
    <t xml:space="preserve">Colorist
</t>
  </si>
  <si>
    <t xml:space="preserve">Compositor
</t>
  </si>
  <si>
    <t xml:space="preserve">2D Animation Trainees
</t>
  </si>
  <si>
    <t>TOTAL – 2D ANIMATION UNIT</t>
  </si>
  <si>
    <t>3D ANIMATION UNIT</t>
  </si>
  <si>
    <t xml:space="preserve">3D Animation Director
</t>
  </si>
  <si>
    <t xml:space="preserve">Modelling Director
</t>
  </si>
  <si>
    <t xml:space="preserve">Character Sculptor
</t>
  </si>
  <si>
    <t xml:space="preserve">Character Modeller
</t>
  </si>
  <si>
    <t xml:space="preserve">Background Modeller
</t>
  </si>
  <si>
    <t xml:space="preserve">Props Modeller
</t>
  </si>
  <si>
    <t xml:space="preserve">Character Setup Director
</t>
  </si>
  <si>
    <t xml:space="preserve">Character Setup
</t>
  </si>
  <si>
    <t xml:space="preserve">Texture and Mapping Director
</t>
  </si>
  <si>
    <t xml:space="preserve">Texture and Mapping
</t>
  </si>
  <si>
    <t xml:space="preserve">3D Layout Director
</t>
  </si>
  <si>
    <t xml:space="preserve">3D CG Artist
</t>
  </si>
  <si>
    <t xml:space="preserve">Technical Director
</t>
  </si>
  <si>
    <t xml:space="preserve">Assistant Technical Director
</t>
  </si>
  <si>
    <t xml:space="preserve">System Administrator
</t>
  </si>
  <si>
    <t xml:space="preserve">Developer/Engineer
</t>
  </si>
  <si>
    <t xml:space="preserve">Keyframe Animation Director
</t>
  </si>
  <si>
    <t xml:space="preserve">Head of Keyframe Unit
</t>
  </si>
  <si>
    <t xml:space="preserve">Animators
</t>
  </si>
  <si>
    <t xml:space="preserve">Lighting Director
</t>
  </si>
  <si>
    <t xml:space="preserve">Lighting Artists
</t>
  </si>
  <si>
    <t xml:space="preserve">SFX Animation Director
</t>
  </si>
  <si>
    <t xml:space="preserve">FX Animators
</t>
  </si>
  <si>
    <t xml:space="preserve">Animation Rendering Director
</t>
  </si>
  <si>
    <t xml:space="preserve">Rendering Animator
</t>
  </si>
  <si>
    <t xml:space="preserve">Compositing Animation Director
</t>
  </si>
  <si>
    <t xml:space="preserve">Compositing Animator
</t>
  </si>
  <si>
    <t xml:space="preserve">Quality Control Technician
</t>
  </si>
  <si>
    <t xml:space="preserve">3D Animation Trainees
</t>
  </si>
  <si>
    <t>TOTAL – 3D ANIMATION UNIT</t>
  </si>
  <si>
    <t>LIVE ANIMATION (MOCAP) UNIT</t>
  </si>
  <si>
    <t xml:space="preserve">Real-time Operator
</t>
  </si>
  <si>
    <t xml:space="preserve">Real-time Animation Director
</t>
  </si>
  <si>
    <t xml:space="preserve">Real-time Animator
</t>
  </si>
  <si>
    <t xml:space="preserve">Motion Capture Supervisor
</t>
  </si>
  <si>
    <t xml:space="preserve">Camera Operator
</t>
  </si>
  <si>
    <t xml:space="preserve">Data Processing Animator
</t>
  </si>
  <si>
    <t xml:space="preserve">Props Maker
</t>
  </si>
  <si>
    <t xml:space="preserve">MOCAP Trainee(s)
</t>
  </si>
  <si>
    <t xml:space="preserve">MOCAP package
</t>
  </si>
  <si>
    <t>TOTAL – LIVE ANIMATION (MOCAP) UNIT</t>
  </si>
  <si>
    <t>FRINGE BENEFITS – ANIMATION</t>
  </si>
  <si>
    <t>Fringes - Animation</t>
  </si>
  <si>
    <t>Pension plans: CPP, QPP/RRQ (Quebec only)</t>
  </si>
  <si>
    <t>TOTAL – FRINGE BENEFITS – ANIMATION</t>
  </si>
  <si>
    <t>ANIMATION MATERIALS AND SUPPLIES</t>
  </si>
  <si>
    <t xml:space="preserve">Workstations
</t>
  </si>
  <si>
    <t xml:space="preserve">Server station
</t>
  </si>
  <si>
    <t xml:space="preserve">Additional memory
</t>
  </si>
  <si>
    <t>Uninterruptible Power System (UPS) -protection against power outages/current fluctuations</t>
  </si>
  <si>
    <t xml:space="preserve">File server maintenance station
</t>
  </si>
  <si>
    <t xml:space="preserve">Server farm
</t>
  </si>
  <si>
    <t xml:space="preserve">Additional memory and CPU power
</t>
  </si>
  <si>
    <t xml:space="preserve">Network file system
</t>
  </si>
  <si>
    <t xml:space="preserve">Network installation and equipment
</t>
  </si>
  <si>
    <t xml:space="preserve">Software purchases
</t>
  </si>
  <si>
    <t xml:space="preserve">Software licenses
</t>
  </si>
  <si>
    <t xml:space="preserve">Peripherals
</t>
  </si>
  <si>
    <t xml:space="preserve">Technical support and maintenance
</t>
  </si>
  <si>
    <t xml:space="preserve">Graphic design palettes
</t>
  </si>
  <si>
    <t xml:space="preserve">System backup
</t>
  </si>
  <si>
    <t xml:space="preserve">Recording media
</t>
  </si>
  <si>
    <t xml:space="preserve">3D library
</t>
  </si>
  <si>
    <t xml:space="preserve">Supplies
</t>
  </si>
  <si>
    <t>TOTAL – ANIMATION MATERIALS AND SUPPLIES</t>
  </si>
  <si>
    <t>POST PRODUCTION - EDIT LABOUR</t>
  </si>
  <si>
    <t>Post Production Supervisor</t>
  </si>
  <si>
    <t xml:space="preserve">Post Production Coordinator
</t>
  </si>
  <si>
    <t xml:space="preserve">Editor
</t>
  </si>
  <si>
    <t xml:space="preserve">Assistant Editor(s)
</t>
  </si>
  <si>
    <r>
      <rPr>
        <sz val="9"/>
        <rFont val="Geneva"/>
        <family val="2"/>
      </rPr>
      <t xml:space="preserve">Trainee Assistant Editor(s)
</t>
    </r>
  </si>
  <si>
    <t xml:space="preserve">Sound Designer/Supervisor
</t>
  </si>
  <si>
    <t xml:space="preserve">Supervising Sound Editor
</t>
  </si>
  <si>
    <t xml:space="preserve">Dialogue Editor(s)
</t>
  </si>
  <si>
    <t xml:space="preserve">Sound Effects Editor(s)
</t>
  </si>
  <si>
    <t xml:space="preserve">Music Editor(s)
</t>
  </si>
  <si>
    <t xml:space="preserve">Assistant Sound Editor(s)
</t>
  </si>
  <si>
    <r>
      <t>ADR Supervisor</t>
    </r>
    <r>
      <rPr>
        <sz val="9"/>
        <rFont val="Geneva"/>
        <family val="2"/>
      </rPr>
      <t xml:space="preserve"> (post production)
</t>
    </r>
  </si>
  <si>
    <t xml:space="preserve">Foley Artists
</t>
  </si>
  <si>
    <r>
      <t xml:space="preserve">Other </t>
    </r>
    <r>
      <rPr>
        <sz val="9"/>
        <rFont val="Geneva"/>
        <family val="2"/>
      </rPr>
      <t xml:space="preserve">Post Production Labour
</t>
    </r>
  </si>
  <si>
    <t xml:space="preserve">Travel expenses
</t>
  </si>
  <si>
    <t xml:space="preserve">Dialogue transcription
</t>
  </si>
  <si>
    <t>TOTAL –  POST PRODUCTION EDIT LABOUR</t>
  </si>
  <si>
    <t>EDITING EQUIPMENT</t>
  </si>
  <si>
    <t xml:space="preserve">Editing rooms
</t>
  </si>
  <si>
    <t xml:space="preserve">Editing equipment (linear/non-linear)
</t>
  </si>
  <si>
    <t xml:space="preserve">Picture editing (purchases)
</t>
  </si>
  <si>
    <t xml:space="preserve">Sound editing (purchases)
</t>
  </si>
  <si>
    <t xml:space="preserve">Post production office expenses
</t>
  </si>
  <si>
    <t xml:space="preserve">Courier
</t>
  </si>
  <si>
    <t>TOTAL – EDITING EQUIPMENT</t>
  </si>
  <si>
    <t>VIDEO POST PRODUCTION (PICTURE)</t>
  </si>
  <si>
    <t>Editing:</t>
  </si>
  <si>
    <t>Equipment</t>
  </si>
  <si>
    <t>Offline editing:</t>
  </si>
  <si>
    <t>Additional machine(s)</t>
  </si>
  <si>
    <r>
      <rPr>
        <i/>
        <sz val="9"/>
        <rFont val="Geneva"/>
        <family val="2"/>
      </rPr>
      <t>Editing program:</t>
    </r>
    <r>
      <rPr>
        <sz val="9"/>
        <rFont val="Geneva"/>
        <family val="2"/>
      </rPr>
      <t xml:space="preserve">
Clean List</t>
    </r>
  </si>
  <si>
    <t>Online editing</t>
  </si>
  <si>
    <r>
      <t xml:space="preserve">Colour </t>
    </r>
    <r>
      <rPr>
        <sz val="9"/>
        <rFont val="Geneva"/>
        <family val="2"/>
      </rPr>
      <t xml:space="preserve">correction
</t>
    </r>
  </si>
  <si>
    <r>
      <rPr>
        <sz val="9"/>
        <rFont val="Geneva"/>
        <family val="2"/>
      </rPr>
      <t>Computer clean/Digital video noise reduction (DVNR)</t>
    </r>
  </si>
  <si>
    <t xml:space="preserve">Graphics
</t>
  </si>
  <si>
    <t xml:space="preserve">Graphics camera
</t>
  </si>
  <si>
    <t xml:space="preserve">Insert studio
</t>
  </si>
  <si>
    <t xml:space="preserve">Layback
</t>
  </si>
  <si>
    <r>
      <t>Working</t>
    </r>
    <r>
      <rPr>
        <sz val="9"/>
        <rFont val="Geneva"/>
        <family val="2"/>
      </rPr>
      <t xml:space="preserve">/Editing copies
</t>
    </r>
  </si>
  <si>
    <r>
      <t>Backup</t>
    </r>
    <r>
      <rPr>
        <sz val="9"/>
        <rFont val="Geneva"/>
        <family val="2"/>
      </rPr>
      <t xml:space="preserve">/Protection copies
</t>
    </r>
  </si>
  <si>
    <t xml:space="preserve">Digital intermediate
</t>
  </si>
  <si>
    <t>Distribution Copies:</t>
  </si>
  <si>
    <t>Theatrical Release</t>
  </si>
  <si>
    <t>Digital Release/Digital Encoding</t>
  </si>
  <si>
    <t>Other Release(s)</t>
  </si>
  <si>
    <t xml:space="preserve">Library and archives: Video deliverables
</t>
  </si>
  <si>
    <t xml:space="preserve">Alternative copies/Conversions
</t>
  </si>
  <si>
    <t>TOTAL – VIDEO POST PRODUCTION (PICTURE)</t>
  </si>
  <si>
    <t xml:space="preserve"> VIDEO POST PRODUCTION (SOUND)</t>
  </si>
  <si>
    <t>Audio master:</t>
  </si>
  <si>
    <t>Edited master:</t>
  </si>
  <si>
    <t>Voice over recording:</t>
  </si>
  <si>
    <t>Pre-mix:</t>
  </si>
  <si>
    <t>Sweetening:</t>
  </si>
  <si>
    <t>Mixing:</t>
  </si>
  <si>
    <t>Re-stripe:</t>
  </si>
  <si>
    <t>Master(s)</t>
  </si>
  <si>
    <t>Protection(s)</t>
  </si>
  <si>
    <t>Dubs</t>
  </si>
  <si>
    <t>Foley track:</t>
  </si>
  <si>
    <t>Materials</t>
  </si>
  <si>
    <r>
      <rPr>
        <sz val="9"/>
        <rFont val="Geneva"/>
        <family val="2"/>
      </rPr>
      <t xml:space="preserve">International M&amp;E track
</t>
    </r>
  </si>
  <si>
    <t>TOTAL – VIDEO POST PRODUCTION (SOUND)</t>
  </si>
  <si>
    <t>FILM POST PRODUCTION (PICTURE)</t>
  </si>
  <si>
    <t xml:space="preserve">Slash print
</t>
  </si>
  <si>
    <t xml:space="preserve">Negative cutting
</t>
  </si>
  <si>
    <t xml:space="preserve">Answer print(s)
</t>
  </si>
  <si>
    <t xml:space="preserve">Fades/Dissolves
</t>
  </si>
  <si>
    <t xml:space="preserve">Interpositive
</t>
  </si>
  <si>
    <t xml:space="preserve">Internegative
</t>
  </si>
  <si>
    <t xml:space="preserve">CRI
</t>
  </si>
  <si>
    <t xml:space="preserve">Check print(s)
</t>
  </si>
  <si>
    <t xml:space="preserve">Wet gate printing
</t>
  </si>
  <si>
    <t xml:space="preserve">Polishing
</t>
  </si>
  <si>
    <t xml:space="preserve">Release prints
</t>
  </si>
  <si>
    <t xml:space="preserve">Lo Contrast print(s)
</t>
  </si>
  <si>
    <t xml:space="preserve">Government taxes
</t>
  </si>
  <si>
    <t xml:space="preserve">Reduction/Blow-up printing
</t>
  </si>
  <si>
    <t xml:space="preserve">Library and archives: Film print deliverables
</t>
  </si>
  <si>
    <r>
      <t>DVDs/</t>
    </r>
    <r>
      <rPr>
        <sz val="9"/>
        <rFont val="Geneva"/>
        <family val="2"/>
      </rPr>
      <t xml:space="preserve">Blu-rays
</t>
    </r>
  </si>
  <si>
    <t xml:space="preserve">Vaults/Storage
</t>
  </si>
  <si>
    <t>TOTAL – FILM POST PRODUCTION (PICTURE)</t>
  </si>
  <si>
    <t>FILM POST PRODUCTION (SOUND)</t>
  </si>
  <si>
    <t xml:space="preserve">Original effects recording
</t>
  </si>
  <si>
    <t xml:space="preserve">FX library purchases
</t>
  </si>
  <si>
    <r>
      <t xml:space="preserve">Special sound </t>
    </r>
    <r>
      <rPr>
        <sz val="9"/>
        <rFont val="Geneva"/>
        <family val="2"/>
      </rPr>
      <t xml:space="preserve">processing
</t>
    </r>
  </si>
  <si>
    <t xml:space="preserve">Narration/Voiceover/Dialogue
</t>
  </si>
  <si>
    <t>Sound transfer:</t>
  </si>
  <si>
    <t>Labour</t>
  </si>
  <si>
    <r>
      <rPr>
        <sz val="9"/>
        <rFont val="Geneva"/>
        <family val="2"/>
      </rPr>
      <t xml:space="preserve">Slash copy/Dupes
</t>
    </r>
  </si>
  <si>
    <t xml:space="preserve">Lip sync band
</t>
  </si>
  <si>
    <t xml:space="preserve">Post-sync recording (ADR)
</t>
  </si>
  <si>
    <t xml:space="preserve">Evaluation screenings
</t>
  </si>
  <si>
    <t xml:space="preserve">Interlock screenings
</t>
  </si>
  <si>
    <t xml:space="preserve">Pre-mix
</t>
  </si>
  <si>
    <t>Mixing</t>
  </si>
  <si>
    <r>
      <rPr>
        <sz val="9"/>
        <rFont val="Geneva"/>
        <family val="2"/>
      </rPr>
      <t>International M&amp;E track</t>
    </r>
  </si>
  <si>
    <t xml:space="preserve">Print master
</t>
  </si>
  <si>
    <t xml:space="preserve">Audop protection copy
</t>
  </si>
  <si>
    <t xml:space="preserve">M&amp;E track
</t>
  </si>
  <si>
    <t>Optical track:</t>
  </si>
  <si>
    <t>Optical track reduction/blow-up:</t>
  </si>
  <si>
    <t>Dolby noise reduction:</t>
  </si>
  <si>
    <t>Encoding</t>
  </si>
  <si>
    <t>TOTAL – FILM POST PRODUCTION (SOUND)</t>
  </si>
  <si>
    <t>MUSIC</t>
  </si>
  <si>
    <t xml:space="preserve">Music Supervisor
</t>
  </si>
  <si>
    <t>Pre-recorded guide track:</t>
  </si>
  <si>
    <t xml:space="preserve">Composer(s)
</t>
  </si>
  <si>
    <t xml:space="preserve">Arrangers/Orchestrators/Copyists
</t>
  </si>
  <si>
    <t xml:space="preserve">Conductor/Leader
</t>
  </si>
  <si>
    <t xml:space="preserve">Musicians
</t>
  </si>
  <si>
    <t xml:space="preserve">Spotting session(s)
</t>
  </si>
  <si>
    <t xml:space="preserve">Materials
</t>
  </si>
  <si>
    <t>Music rights:</t>
  </si>
  <si>
    <t>Synchronization</t>
  </si>
  <si>
    <t>Master recording</t>
  </si>
  <si>
    <t xml:space="preserve">Music Clearances Coordinator
</t>
  </si>
  <si>
    <t>TOTAL – MUSIC</t>
  </si>
  <si>
    <t>TITLES/STOCK FOOTAGE/VISUAL EFFECTS</t>
  </si>
  <si>
    <t>Titles:</t>
  </si>
  <si>
    <t>Opening/Closing</t>
  </si>
  <si>
    <t>Graphics</t>
  </si>
  <si>
    <t>Textless</t>
  </si>
  <si>
    <t>Shooting</t>
  </si>
  <si>
    <r>
      <rPr>
        <sz val="9"/>
        <rFont val="Geneva"/>
        <family val="2"/>
      </rPr>
      <t>Digital/Optical Effects</t>
    </r>
  </si>
  <si>
    <t>Stock footage:</t>
  </si>
  <si>
    <t>Selection charges</t>
  </si>
  <si>
    <t>Living expenses</t>
  </si>
  <si>
    <t>Rights</t>
  </si>
  <si>
    <t>Shipping/Brokerage</t>
  </si>
  <si>
    <r>
      <t>Visual effects (VFX)/</t>
    </r>
    <r>
      <rPr>
        <sz val="9"/>
        <rFont val="Geneva"/>
        <family val="2"/>
      </rPr>
      <t>Computer graphics (CGI)</t>
    </r>
  </si>
  <si>
    <t>VFX Supervisor</t>
  </si>
  <si>
    <t>Compositing</t>
  </si>
  <si>
    <t>TOTAL – TITLES/STOCK FOOTAGE/VISUAL EFFECTS</t>
  </si>
  <si>
    <t>VERSIONING</t>
  </si>
  <si>
    <t xml:space="preserve">Preparation
</t>
  </si>
  <si>
    <t>Dubbing:</t>
  </si>
  <si>
    <t>Detection</t>
  </si>
  <si>
    <t xml:space="preserve">Optical transfer
</t>
  </si>
  <si>
    <t xml:space="preserve">Titles/Graphics
</t>
  </si>
  <si>
    <t xml:space="preserve">Answer print
</t>
  </si>
  <si>
    <t xml:space="preserve">Check print
</t>
  </si>
  <si>
    <t xml:space="preserve">Release print
</t>
  </si>
  <si>
    <r>
      <rPr>
        <sz val="9"/>
        <rFont val="Geneva"/>
        <family val="2"/>
      </rPr>
      <t xml:space="preserve">DCP/Video master
</t>
    </r>
  </si>
  <si>
    <t xml:space="preserve">Closed captioning
</t>
  </si>
  <si>
    <t xml:space="preserve">Described video
</t>
  </si>
  <si>
    <t>TOTAL – VERSIONING</t>
  </si>
  <si>
    <t>AMORTIZATION (SERIES)</t>
  </si>
  <si>
    <t>TOTAL – AMORTIZATION (SERIES)</t>
  </si>
  <si>
    <t>UNIT PUBLICITY DURING PRODUCTION</t>
  </si>
  <si>
    <t xml:space="preserve">Unit Publicist
</t>
  </si>
  <si>
    <t xml:space="preserve">Publicity Coordinator
</t>
  </si>
  <si>
    <t xml:space="preserve">Publicity/Press expenses
</t>
  </si>
  <si>
    <t xml:space="preserve">Set Photographer
</t>
  </si>
  <si>
    <t xml:space="preserve">Photo equipment
</t>
  </si>
  <si>
    <t xml:space="preserve">Gallery shoot
</t>
  </si>
  <si>
    <r>
      <rPr>
        <sz val="9"/>
        <rFont val="Geneva"/>
        <family val="2"/>
      </rPr>
      <t xml:space="preserve">Photo processing and prints
</t>
    </r>
  </si>
  <si>
    <t>Attendance to markets and submission/registration to Award shows/events</t>
  </si>
  <si>
    <t>TOTAL – UNIT PUBLICITY</t>
  </si>
  <si>
    <t>Prelimary activities for distribution and marketing</t>
  </si>
  <si>
    <t>GENERAL EXPENSES</t>
  </si>
  <si>
    <t>Insurance:</t>
  </si>
  <si>
    <t>Entertainment package</t>
  </si>
  <si>
    <t>General comprehensive</t>
  </si>
  <si>
    <t>Errors and omissions (E&amp;O)</t>
  </si>
  <si>
    <t>Union insurance requirements</t>
  </si>
  <si>
    <t>Special coverage</t>
  </si>
  <si>
    <t xml:space="preserve">Medical fees
</t>
  </si>
  <si>
    <t xml:space="preserve">Legal fees
</t>
  </si>
  <si>
    <t xml:space="preserve">Post production accounting
</t>
  </si>
  <si>
    <t xml:space="preserve">Audit fee
</t>
  </si>
  <si>
    <t xml:space="preserve">Bank charges
</t>
  </si>
  <si>
    <t>TOTAL – GENERAL EXPENSES</t>
  </si>
  <si>
    <t>INDIRECT COSTS</t>
  </si>
  <si>
    <r>
      <t>Corporate overhead</t>
    </r>
    <r>
      <rPr>
        <sz val="9"/>
        <rFont val="Geneva"/>
        <family val="2"/>
      </rPr>
      <t xml:space="preserve"> (Administrative costs)
</t>
    </r>
  </si>
  <si>
    <t xml:space="preserve">Tax credit administration
</t>
  </si>
  <si>
    <t xml:space="preserve">Interim financing
</t>
  </si>
  <si>
    <t xml:space="preserve">Other financing
</t>
  </si>
  <si>
    <t xml:space="preserve">ISAN registration
</t>
  </si>
  <si>
    <t>TOTAL – INDIRECT COSTS</t>
  </si>
  <si>
    <t>CONTINGENCY</t>
  </si>
  <si>
    <t>TOTAL – CONTINGENCY</t>
  </si>
  <si>
    <t>COMPLETION GUARANTEE</t>
  </si>
  <si>
    <t xml:space="preserve">Completion guarantee
</t>
  </si>
  <si>
    <t>TOTAL – COMPLETION GUARANTEE</t>
  </si>
  <si>
    <t>SCRIPT</t>
  </si>
  <si>
    <t>Account*</t>
  </si>
  <si>
    <t>Name of person or company*</t>
  </si>
  <si>
    <t>Amount</t>
  </si>
  <si>
    <t>Declaration:</t>
  </si>
  <si>
    <t>Have you checked whether you are eligible for tax credits?</t>
  </si>
  <si>
    <t>Have you taken into account that the TELUS Fund reduces your tax credits?</t>
  </si>
  <si>
    <t>*Please provide or copy/paste your tax credit calculations using a spreadsheet.</t>
  </si>
  <si>
    <t>Confirmed 
Y/N</t>
  </si>
  <si>
    <t>Total Amount</t>
  </si>
  <si>
    <t>PROJECT PLAN COMPONENTS</t>
  </si>
  <si>
    <t>Programming</t>
  </si>
  <si>
    <t>Audience Development</t>
  </si>
  <si>
    <t>TELUS Fund</t>
  </si>
  <si>
    <t>Tax Credits</t>
  </si>
  <si>
    <t>Choose</t>
  </si>
  <si>
    <t>Companies under common control</t>
  </si>
  <si>
    <t>Immediate family members (spouse, children)</t>
  </si>
  <si>
    <t>Type of Related Party</t>
  </si>
  <si>
    <t xml:space="preserve">Related Party Transactions </t>
  </si>
  <si>
    <t xml:space="preserve">DVDs/Blu-rays
</t>
  </si>
  <si>
    <t>Production Budget</t>
  </si>
  <si>
    <t>From:</t>
  </si>
  <si>
    <t>To:</t>
  </si>
  <si>
    <t>OUTFLOWS</t>
  </si>
  <si>
    <t>Story Rights</t>
  </si>
  <si>
    <t>Scenario</t>
  </si>
  <si>
    <t>Development Costs</t>
  </si>
  <si>
    <t>Producer</t>
  </si>
  <si>
    <t>TOTAL "A" (Above the line)</t>
  </si>
  <si>
    <t>Extras</t>
  </si>
  <si>
    <t>Production Staff</t>
  </si>
  <si>
    <t>Design Labour</t>
  </si>
  <si>
    <t>Construction Labour</t>
  </si>
  <si>
    <t>Set Dressing Labour</t>
  </si>
  <si>
    <t>Property Labour</t>
  </si>
  <si>
    <t>Special Effects Labour</t>
  </si>
  <si>
    <t>Wrangling Labour</t>
  </si>
  <si>
    <t>Wardrobe Labour</t>
  </si>
  <si>
    <t>Makeup/Hair Labour</t>
  </si>
  <si>
    <t>Video Technical Crew</t>
  </si>
  <si>
    <t>Camera Labour</t>
  </si>
  <si>
    <t>Electrical Labour</t>
  </si>
  <si>
    <t>Grip Labour</t>
  </si>
  <si>
    <t>Production Sound Labour</t>
  </si>
  <si>
    <t>Transportation Labour</t>
  </si>
  <si>
    <t>Fringe Benefits</t>
  </si>
  <si>
    <t>Prod. Office Expenses</t>
  </si>
  <si>
    <t>Studio/Back lot Expenses</t>
  </si>
  <si>
    <t>Location Office Expenses</t>
  </si>
  <si>
    <t>Site Expenses</t>
  </si>
  <si>
    <t>Unit Expenses</t>
  </si>
  <si>
    <t>Travel &amp; Living Expenses</t>
  </si>
  <si>
    <t>Construction Materials</t>
  </si>
  <si>
    <t>Art Supplies</t>
  </si>
  <si>
    <t>Set Dressing</t>
  </si>
  <si>
    <t>Special Effects</t>
  </si>
  <si>
    <t>Wardrobe Supplies</t>
  </si>
  <si>
    <t>Make-up/Hair Supplies</t>
  </si>
  <si>
    <t>Video Studio Facilities</t>
  </si>
  <si>
    <t>Video Remote Technical Facilities</t>
  </si>
  <si>
    <t>Camera Equipment</t>
  </si>
  <si>
    <t>Electrical Equipment</t>
  </si>
  <si>
    <t>Grip Equipment</t>
  </si>
  <si>
    <t>Sound Equipment</t>
  </si>
  <si>
    <t>Second Unit</t>
  </si>
  <si>
    <t>Video Tape Stock</t>
  </si>
  <si>
    <t>Production Laboratory</t>
  </si>
  <si>
    <t>TOTAL "B" (Production)</t>
  </si>
  <si>
    <t>Editorial Labour</t>
  </si>
  <si>
    <t>Editorial Equipment</t>
  </si>
  <si>
    <t>Video Post-Prod. (Pictures)</t>
  </si>
  <si>
    <t>Post-Prod. Video (Sound)</t>
  </si>
  <si>
    <t>Post-Production Laboratory</t>
  </si>
  <si>
    <t>Film Post-Production Sound</t>
  </si>
  <si>
    <t>Titles/Opticals/Stock Footage/Visual Effects</t>
  </si>
  <si>
    <t>Versioning/Closed-Captioning</t>
  </si>
  <si>
    <t>TOTAL "C" (Post-Production)</t>
  </si>
  <si>
    <t>TOTAL "B" + "C" (Production &amp; Post-Production)</t>
  </si>
  <si>
    <t>General Expenses</t>
  </si>
  <si>
    <t>Indirect Costs</t>
  </si>
  <si>
    <t>TOTAL "D" (Other)</t>
  </si>
  <si>
    <t>SUBTOTAL</t>
  </si>
  <si>
    <t>Completion Guarantee</t>
  </si>
  <si>
    <t>GRAND TOTAL OF CASH OUTFLOWS:</t>
  </si>
  <si>
    <t>PROJECTED CASH INFLOW:</t>
  </si>
  <si>
    <t>First window licence</t>
  </si>
  <si>
    <t>Second window licence</t>
  </si>
  <si>
    <t>Licence Fee Contribution</t>
  </si>
  <si>
    <t>Equity Investment</t>
  </si>
  <si>
    <t>Other funding</t>
  </si>
  <si>
    <t>Distribution advance</t>
  </si>
  <si>
    <t>Producer investment</t>
  </si>
  <si>
    <t>Federal tax credit</t>
  </si>
  <si>
    <t>Provincial tax credit</t>
  </si>
  <si>
    <t>TOTAL CASH INFLOWS</t>
  </si>
  <si>
    <t>NET PROJECTED MONTHLY CASH POSITIONS:</t>
  </si>
  <si>
    <t>CUMULATIVE CASH POSITION:</t>
  </si>
  <si>
    <t>Broadcaster affiliated to the Applicant (excluding Broadcaster's services)</t>
  </si>
  <si>
    <t>Significant Influence</t>
  </si>
  <si>
    <t xml:space="preserve">Telephone/Cell/Fax/Internet
</t>
  </si>
  <si>
    <t>Financial Source(s) Name</t>
  </si>
  <si>
    <t>Source Type</t>
  </si>
  <si>
    <t>Financing Type</t>
  </si>
  <si>
    <t>TOTAL :</t>
  </si>
  <si>
    <t>Canadian broadcaster</t>
  </si>
  <si>
    <t>Foreign broadcaster</t>
  </si>
  <si>
    <t>Canadian distributor</t>
  </si>
  <si>
    <t>Foreign distributor</t>
  </si>
  <si>
    <t>Independent Production Fund</t>
  </si>
  <si>
    <t>Provincial Government</t>
  </si>
  <si>
    <t>Federal Government</t>
  </si>
  <si>
    <t>Production Company</t>
  </si>
  <si>
    <t>Personnel (cast/crew)</t>
  </si>
  <si>
    <t>Cash minimum guarantee</t>
  </si>
  <si>
    <t>Cash repayable equity investment</t>
  </si>
  <si>
    <t>Deferral of professional fees</t>
  </si>
  <si>
    <t>In-kind goods or services</t>
  </si>
  <si>
    <t>Cash repayable advance</t>
  </si>
  <si>
    <t>0100</t>
  </si>
  <si>
    <t>0101</t>
  </si>
  <si>
    <t>0195</t>
  </si>
  <si>
    <t>Total 0100</t>
  </si>
  <si>
    <t>0200</t>
  </si>
  <si>
    <t>0201</t>
  </si>
  <si>
    <t>0205</t>
  </si>
  <si>
    <t>0215</t>
  </si>
  <si>
    <t>0220</t>
  </si>
  <si>
    <t>0221</t>
  </si>
  <si>
    <t>0225</t>
  </si>
  <si>
    <t>0227</t>
  </si>
  <si>
    <t>0228</t>
  </si>
  <si>
    <t>0230</t>
  </si>
  <si>
    <t>0235</t>
  </si>
  <si>
    <t>0260</t>
  </si>
  <si>
    <t>0265</t>
  </si>
  <si>
    <t>0290</t>
  </si>
  <si>
    <t>0295</t>
  </si>
  <si>
    <t>Total 0200</t>
  </si>
  <si>
    <t>0300</t>
  </si>
  <si>
    <t>0301</t>
  </si>
  <si>
    <t>0305</t>
  </si>
  <si>
    <t>0325</t>
  </si>
  <si>
    <t>0350</t>
  </si>
  <si>
    <t>0360</t>
  </si>
  <si>
    <t>0365</t>
  </si>
  <si>
    <t>0370</t>
  </si>
  <si>
    <t>Promotion</t>
  </si>
  <si>
    <t>0395</t>
  </si>
  <si>
    <t>Total 0300</t>
  </si>
  <si>
    <t>0400</t>
  </si>
  <si>
    <t>0401</t>
  </si>
  <si>
    <t>0405</t>
  </si>
  <si>
    <t>0407</t>
  </si>
  <si>
    <t>0410</t>
  </si>
  <si>
    <t>0460</t>
  </si>
  <si>
    <t>0465</t>
  </si>
  <si>
    <t>0470</t>
  </si>
  <si>
    <t>0490</t>
  </si>
  <si>
    <t>0495</t>
  </si>
  <si>
    <t>Total 0400</t>
  </si>
  <si>
    <t>0500</t>
  </si>
  <si>
    <t>0505</t>
  </si>
  <si>
    <t>0507</t>
  </si>
  <si>
    <t>0530</t>
  </si>
  <si>
    <t>0560</t>
  </si>
  <si>
    <t>0565</t>
  </si>
  <si>
    <t>0590</t>
  </si>
  <si>
    <t>0592</t>
  </si>
  <si>
    <t>0595</t>
  </si>
  <si>
    <t>Total 0500</t>
  </si>
  <si>
    <t>0600</t>
  </si>
  <si>
    <t>0601</t>
  </si>
  <si>
    <t>0604</t>
  </si>
  <si>
    <t>0640</t>
  </si>
  <si>
    <t>0644</t>
  </si>
  <si>
    <t>0660</t>
  </si>
  <si>
    <t>0665</t>
  </si>
  <si>
    <t>0670</t>
  </si>
  <si>
    <t>0672</t>
  </si>
  <si>
    <t>0690</t>
  </si>
  <si>
    <t>0692</t>
  </si>
  <si>
    <t>0695</t>
  </si>
  <si>
    <t>Total 0600</t>
  </si>
  <si>
    <t>Section B</t>
  </si>
  <si>
    <t>1000</t>
  </si>
  <si>
    <t>1001</t>
  </si>
  <si>
    <t>1004</t>
  </si>
  <si>
    <t>1010</t>
  </si>
  <si>
    <t>1018</t>
  </si>
  <si>
    <t>1020</t>
  </si>
  <si>
    <t>1021</t>
  </si>
  <si>
    <t>1025</t>
  </si>
  <si>
    <t>1028</t>
  </si>
  <si>
    <t>1030</t>
  </si>
  <si>
    <t>1040</t>
  </si>
  <si>
    <t>1043</t>
  </si>
  <si>
    <t>1050</t>
  </si>
  <si>
    <t>1052</t>
  </si>
  <si>
    <t>1055</t>
  </si>
  <si>
    <t>1060</t>
  </si>
  <si>
    <t>1065</t>
  </si>
  <si>
    <t>1070</t>
  </si>
  <si>
    <t>1075</t>
  </si>
  <si>
    <t>1076</t>
  </si>
  <si>
    <t>1077</t>
  </si>
  <si>
    <t>1090</t>
  </si>
  <si>
    <t>1092</t>
  </si>
  <si>
    <t>1095</t>
  </si>
  <si>
    <t>Total 1000</t>
  </si>
  <si>
    <t>1100</t>
  </si>
  <si>
    <t>1101</t>
  </si>
  <si>
    <t>1110</t>
  </si>
  <si>
    <t>1120</t>
  </si>
  <si>
    <t>1170</t>
  </si>
  <si>
    <t>1172</t>
  </si>
  <si>
    <t>1174</t>
  </si>
  <si>
    <t>1175</t>
  </si>
  <si>
    <t>1180</t>
  </si>
  <si>
    <t>1181</t>
  </si>
  <si>
    <t>1182</t>
  </si>
  <si>
    <t>1190</t>
  </si>
  <si>
    <t>1195</t>
  </si>
  <si>
    <t>Total 1100</t>
  </si>
  <si>
    <t>1200</t>
  </si>
  <si>
    <t>1201</t>
  </si>
  <si>
    <t>1205</t>
  </si>
  <si>
    <t>1208</t>
  </si>
  <si>
    <t>1210</t>
  </si>
  <si>
    <t>1215</t>
  </si>
  <si>
    <t>1216</t>
  </si>
  <si>
    <t>1220</t>
  </si>
  <si>
    <t>1223</t>
  </si>
  <si>
    <t>1228</t>
  </si>
  <si>
    <t>1235</t>
  </si>
  <si>
    <t>1240</t>
  </si>
  <si>
    <t>1243</t>
  </si>
  <si>
    <t>1245</t>
  </si>
  <si>
    <t>1248</t>
  </si>
  <si>
    <t>1250</t>
  </si>
  <si>
    <t>1252</t>
  </si>
  <si>
    <t>1254</t>
  </si>
  <si>
    <t>1260</t>
  </si>
  <si>
    <t>1262</t>
  </si>
  <si>
    <t>1264</t>
  </si>
  <si>
    <t>1270</t>
  </si>
  <si>
    <t>1280</t>
  </si>
  <si>
    <t>1295</t>
  </si>
  <si>
    <t>Total 1200</t>
  </si>
  <si>
    <t>1300</t>
  </si>
  <si>
    <t>1301</t>
  </si>
  <si>
    <t>1310</t>
  </si>
  <si>
    <t>1312</t>
  </si>
  <si>
    <t>1314</t>
  </si>
  <si>
    <t>1320</t>
  </si>
  <si>
    <t>1330</t>
  </si>
  <si>
    <t>1335</t>
  </si>
  <si>
    <t>1395</t>
  </si>
  <si>
    <t>Total 1300</t>
  </si>
  <si>
    <t>1400</t>
  </si>
  <si>
    <t>1401</t>
  </si>
  <si>
    <t>1420</t>
  </si>
  <si>
    <t>1425</t>
  </si>
  <si>
    <t>1440</t>
  </si>
  <si>
    <t>1445</t>
  </si>
  <si>
    <t>1450</t>
  </si>
  <si>
    <t>1460</t>
  </si>
  <si>
    <t>1465</t>
  </si>
  <si>
    <t>1470</t>
  </si>
  <si>
    <t>1475</t>
  </si>
  <si>
    <t>1495</t>
  </si>
  <si>
    <t>Total 1400</t>
  </si>
  <si>
    <t>1500</t>
  </si>
  <si>
    <t>1501</t>
  </si>
  <si>
    <t>1510</t>
  </si>
  <si>
    <t>1515</t>
  </si>
  <si>
    <t>1516</t>
  </si>
  <si>
    <t>1520</t>
  </si>
  <si>
    <t>1530</t>
  </si>
  <si>
    <t>1595</t>
  </si>
  <si>
    <t>Total 1500</t>
  </si>
  <si>
    <t>1600</t>
  </si>
  <si>
    <t>1601</t>
  </si>
  <si>
    <t>1610</t>
  </si>
  <si>
    <t>1615</t>
  </si>
  <si>
    <t>1616</t>
  </si>
  <si>
    <t>1695</t>
  </si>
  <si>
    <t>Total 1600</t>
  </si>
  <si>
    <t>1700</t>
  </si>
  <si>
    <t>1701</t>
  </si>
  <si>
    <t>1710</t>
  </si>
  <si>
    <t>1795</t>
  </si>
  <si>
    <t>Total 1700</t>
  </si>
  <si>
    <t>1800</t>
  </si>
  <si>
    <t>1801</t>
  </si>
  <si>
    <t>1895</t>
  </si>
  <si>
    <t>Total 1800</t>
  </si>
  <si>
    <t>1900</t>
  </si>
  <si>
    <t>1901</t>
  </si>
  <si>
    <t>1903</t>
  </si>
  <si>
    <t>1905</t>
  </si>
  <si>
    <t>1910</t>
  </si>
  <si>
    <t>1920</t>
  </si>
  <si>
    <t>1930</t>
  </si>
  <si>
    <t>1995</t>
  </si>
  <si>
    <t>Total 1900</t>
  </si>
  <si>
    <t>2000</t>
  </si>
  <si>
    <t>2001</t>
  </si>
  <si>
    <t>2010</t>
  </si>
  <si>
    <t>2020</t>
  </si>
  <si>
    <t>2040</t>
  </si>
  <si>
    <t>2060</t>
  </si>
  <si>
    <t>2065</t>
  </si>
  <si>
    <t>2070</t>
  </si>
  <si>
    <t>2075</t>
  </si>
  <si>
    <t>2080</t>
  </si>
  <si>
    <t>2095</t>
  </si>
  <si>
    <t>Total 2000</t>
  </si>
  <si>
    <t>2100</t>
  </si>
  <si>
    <t>2101</t>
  </si>
  <si>
    <t>2103</t>
  </si>
  <si>
    <t>2105</t>
  </si>
  <si>
    <t>2108</t>
  </si>
  <si>
    <t>2110</t>
  </si>
  <si>
    <t>2112</t>
  </si>
  <si>
    <t>2115</t>
  </si>
  <si>
    <t>2120</t>
  </si>
  <si>
    <t>2125</t>
  </si>
  <si>
    <t>2130</t>
  </si>
  <si>
    <t>2135</t>
  </si>
  <si>
    <t>2140</t>
  </si>
  <si>
    <t>2145</t>
  </si>
  <si>
    <t>2150</t>
  </si>
  <si>
    <t>2155</t>
  </si>
  <si>
    <t>2160</t>
  </si>
  <si>
    <t>2165</t>
  </si>
  <si>
    <t>2170</t>
  </si>
  <si>
    <t>2175</t>
  </si>
  <si>
    <t>2185</t>
  </si>
  <si>
    <t>2195</t>
  </si>
  <si>
    <t>Total 2100</t>
  </si>
  <si>
    <t>2200</t>
  </si>
  <si>
    <t>2201</t>
  </si>
  <si>
    <t>2205</t>
  </si>
  <si>
    <t>2210</t>
  </si>
  <si>
    <t>2211</t>
  </si>
  <si>
    <t>2212</t>
  </si>
  <si>
    <t>2220</t>
  </si>
  <si>
    <t>2250</t>
  </si>
  <si>
    <t>2260</t>
  </si>
  <si>
    <t>2263</t>
  </si>
  <si>
    <t>2266</t>
  </si>
  <si>
    <t>2270</t>
  </si>
  <si>
    <t>2295</t>
  </si>
  <si>
    <t>Total 2200</t>
  </si>
  <si>
    <t>2300</t>
  </si>
  <si>
    <t>2301</t>
  </si>
  <si>
    <t>2310</t>
  </si>
  <si>
    <t>2320</t>
  </si>
  <si>
    <t>2330</t>
  </si>
  <si>
    <t>2340</t>
  </si>
  <si>
    <t>2350</t>
  </si>
  <si>
    <t>2395</t>
  </si>
  <si>
    <t>Total 2300</t>
  </si>
  <si>
    <t>2400</t>
  </si>
  <si>
    <t>2401</t>
  </si>
  <si>
    <t>2410</t>
  </si>
  <si>
    <t>2420</t>
  </si>
  <si>
    <t>2428</t>
  </si>
  <si>
    <t>2430</t>
  </si>
  <si>
    <t>2440</t>
  </si>
  <si>
    <t>2450</t>
  </si>
  <si>
    <t>2470</t>
  </si>
  <si>
    <t>2495</t>
  </si>
  <si>
    <t>Total 2400</t>
  </si>
  <si>
    <t>2500</t>
  </si>
  <si>
    <t>2501</t>
  </si>
  <si>
    <t>2510</t>
  </si>
  <si>
    <t>2515</t>
  </si>
  <si>
    <t>2520</t>
  </si>
  <si>
    <t>2570</t>
  </si>
  <si>
    <t>2595</t>
  </si>
  <si>
    <t>Total 2500</t>
  </si>
  <si>
    <t>2600</t>
  </si>
  <si>
    <t>2601</t>
  </si>
  <si>
    <t>2610</t>
  </si>
  <si>
    <t>2612</t>
  </si>
  <si>
    <t>2620</t>
  </si>
  <si>
    <t>2695</t>
  </si>
  <si>
    <t>Total 2600</t>
  </si>
  <si>
    <t>2700</t>
  </si>
  <si>
    <t>2701</t>
  </si>
  <si>
    <t>2702</t>
  </si>
  <si>
    <t>2795</t>
  </si>
  <si>
    <t>Total 2700</t>
  </si>
  <si>
    <t>2800</t>
  </si>
  <si>
    <t>2801</t>
  </si>
  <si>
    <t>2803</t>
  </si>
  <si>
    <t>2805</t>
  </si>
  <si>
    <t>2807</t>
  </si>
  <si>
    <t>2810</t>
  </si>
  <si>
    <t>2815</t>
  </si>
  <si>
    <t>2820</t>
  </si>
  <si>
    <t>2830</t>
  </si>
  <si>
    <t>2835</t>
  </si>
  <si>
    <t>2840</t>
  </si>
  <si>
    <t>2845</t>
  </si>
  <si>
    <t>2850</t>
  </si>
  <si>
    <t>2895</t>
  </si>
  <si>
    <t>Total 2800</t>
  </si>
  <si>
    <t>2900</t>
  </si>
  <si>
    <t>2901</t>
  </si>
  <si>
    <t>2905</t>
  </si>
  <si>
    <t>2910</t>
  </si>
  <si>
    <t>2915</t>
  </si>
  <si>
    <t>2916</t>
  </si>
  <si>
    <t>2950</t>
  </si>
  <si>
    <t>2995</t>
  </si>
  <si>
    <t>Total 2900</t>
  </si>
  <si>
    <t>3000</t>
  </si>
  <si>
    <t>3001</t>
  </si>
  <si>
    <t>3005</t>
  </si>
  <si>
    <t>3007</t>
  </si>
  <si>
    <t>3010</t>
  </si>
  <si>
    <t>3020</t>
  </si>
  <si>
    <t>3030</t>
  </si>
  <si>
    <t>3095</t>
  </si>
  <si>
    <t>Total 3000</t>
  </si>
  <si>
    <t>3100</t>
  </si>
  <si>
    <t>3101</t>
  </si>
  <si>
    <t>3105</t>
  </si>
  <si>
    <t>3107</t>
  </si>
  <si>
    <t>3110</t>
  </si>
  <si>
    <t>3115</t>
  </si>
  <si>
    <t>3120</t>
  </si>
  <si>
    <t>3145</t>
  </si>
  <si>
    <t>3150</t>
  </si>
  <si>
    <t>3152</t>
  </si>
  <si>
    <t>3160</t>
  </si>
  <si>
    <t>3195</t>
  </si>
  <si>
    <t>Total 3100</t>
  </si>
  <si>
    <t>3200</t>
  </si>
  <si>
    <t>3201</t>
  </si>
  <si>
    <t>3210</t>
  </si>
  <si>
    <t>3215</t>
  </si>
  <si>
    <t>3218</t>
  </si>
  <si>
    <t>3220</t>
  </si>
  <si>
    <t>3225</t>
  </si>
  <si>
    <t>3240</t>
  </si>
  <si>
    <t>3245</t>
  </si>
  <si>
    <t>3260</t>
  </si>
  <si>
    <t>3295</t>
  </si>
  <si>
    <t>Total 3200</t>
  </si>
  <si>
    <t>3300</t>
  </si>
  <si>
    <t>3301</t>
  </si>
  <si>
    <t>3310</t>
  </si>
  <si>
    <t>3320</t>
  </si>
  <si>
    <t>3330</t>
  </si>
  <si>
    <t>3335</t>
  </si>
  <si>
    <t>3340</t>
  </si>
  <si>
    <t>3350</t>
  </si>
  <si>
    <t>3395</t>
  </si>
  <si>
    <t>Total 3300</t>
  </si>
  <si>
    <t>3400</t>
  </si>
  <si>
    <t>3401</t>
  </si>
  <si>
    <t>3405</t>
  </si>
  <si>
    <t>3410</t>
  </si>
  <si>
    <t>3412</t>
  </si>
  <si>
    <t>3415</t>
  </si>
  <si>
    <t>3420</t>
  </si>
  <si>
    <t>3430</t>
  </si>
  <si>
    <t>3432</t>
  </si>
  <si>
    <t>3435</t>
  </si>
  <si>
    <t>3440</t>
  </si>
  <si>
    <t>Taxis</t>
  </si>
  <si>
    <t>3445</t>
  </si>
  <si>
    <t>3447</t>
  </si>
  <si>
    <t>3450</t>
  </si>
  <si>
    <t>3455</t>
  </si>
  <si>
    <t>3495</t>
  </si>
  <si>
    <t>Total 3400</t>
  </si>
  <si>
    <t>3500</t>
  </si>
  <si>
    <t>3510</t>
  </si>
  <si>
    <t>3515</t>
  </si>
  <si>
    <t>3520</t>
  </si>
  <si>
    <t>3525</t>
  </si>
  <si>
    <t>3545</t>
  </si>
  <si>
    <t>3595</t>
  </si>
  <si>
    <t>Total 3500</t>
  </si>
  <si>
    <t>3600</t>
  </si>
  <si>
    <t>3610</t>
  </si>
  <si>
    <t>3612</t>
  </si>
  <si>
    <t>3615</t>
  </si>
  <si>
    <t>3620</t>
  </si>
  <si>
    <t>3622</t>
  </si>
  <si>
    <t>3695</t>
  </si>
  <si>
    <t>Total 3600</t>
  </si>
  <si>
    <t>3700</t>
  </si>
  <si>
    <t>3710</t>
  </si>
  <si>
    <t>3730</t>
  </si>
  <si>
    <t>3740</t>
  </si>
  <si>
    <t>3748</t>
  </si>
  <si>
    <t>3795</t>
  </si>
  <si>
    <t>3800</t>
  </si>
  <si>
    <t>3810</t>
  </si>
  <si>
    <t>3830</t>
  </si>
  <si>
    <t>3845</t>
  </si>
  <si>
    <t>3848</t>
  </si>
  <si>
    <t>3850</t>
  </si>
  <si>
    <t>3855</t>
  </si>
  <si>
    <t>3857</t>
  </si>
  <si>
    <t>3859</t>
  </si>
  <si>
    <t>3895</t>
  </si>
  <si>
    <t>Total 3800</t>
  </si>
  <si>
    <t>3900</t>
  </si>
  <si>
    <t>3910</t>
  </si>
  <si>
    <t>3930</t>
  </si>
  <si>
    <t>3940</t>
  </si>
  <si>
    <t>3945</t>
  </si>
  <si>
    <t>3995</t>
  </si>
  <si>
    <t>Total 3900</t>
  </si>
  <si>
    <t>4000</t>
  </si>
  <si>
    <t>4010</t>
  </si>
  <si>
    <t>4030</t>
  </si>
  <si>
    <t>4040</t>
  </si>
  <si>
    <t>4045</t>
  </si>
  <si>
    <t>Transport</t>
  </si>
  <si>
    <t>4047</t>
  </si>
  <si>
    <t>4055</t>
  </si>
  <si>
    <t>4095</t>
  </si>
  <si>
    <t>Total 4000</t>
  </si>
  <si>
    <t>4100</t>
  </si>
  <si>
    <t>4110</t>
  </si>
  <si>
    <t>4130</t>
  </si>
  <si>
    <t>4140</t>
  </si>
  <si>
    <t>4143</t>
  </si>
  <si>
    <t>4148</t>
  </si>
  <si>
    <t>4195</t>
  </si>
  <si>
    <t>Total 4100</t>
  </si>
  <si>
    <t>4200</t>
  </si>
  <si>
    <t>4210</t>
  </si>
  <si>
    <t>4212</t>
  </si>
  <si>
    <t>4220</t>
  </si>
  <si>
    <t>4222</t>
  </si>
  <si>
    <t>4226</t>
  </si>
  <si>
    <t>4240</t>
  </si>
  <si>
    <t>4243</t>
  </si>
  <si>
    <t>4295</t>
  </si>
  <si>
    <t>Total 4200</t>
  </si>
  <si>
    <t>4300</t>
  </si>
  <si>
    <t>4301</t>
  </si>
  <si>
    <t>4305</t>
  </si>
  <si>
    <t>4310</t>
  </si>
  <si>
    <t>4315</t>
  </si>
  <si>
    <t>4320</t>
  </si>
  <si>
    <t>4325</t>
  </si>
  <si>
    <t>4330</t>
  </si>
  <si>
    <t>Ultimatte/Imagematte</t>
  </si>
  <si>
    <t>4333</t>
  </si>
  <si>
    <t>4340</t>
  </si>
  <si>
    <t>4342</t>
  </si>
  <si>
    <t>4344</t>
  </si>
  <si>
    <t>4346</t>
  </si>
  <si>
    <t>4350</t>
  </si>
  <si>
    <t>4360</t>
  </si>
  <si>
    <t>4395</t>
  </si>
  <si>
    <t xml:space="preserve"> </t>
  </si>
  <si>
    <t>Total 4300</t>
  </si>
  <si>
    <t>4400</t>
  </si>
  <si>
    <t>4401</t>
  </si>
  <si>
    <t>4405</t>
  </si>
  <si>
    <t>4410</t>
  </si>
  <si>
    <t>4415</t>
  </si>
  <si>
    <t>4420</t>
  </si>
  <si>
    <t>4425</t>
  </si>
  <si>
    <t>4430</t>
  </si>
  <si>
    <t>4435</t>
  </si>
  <si>
    <t>4495</t>
  </si>
  <si>
    <t>Total 4400</t>
  </si>
  <si>
    <t>4500</t>
  </si>
  <si>
    <t>4510</t>
  </si>
  <si>
    <t>4512</t>
  </si>
  <si>
    <t>4515</t>
  </si>
  <si>
    <t>4525</t>
  </si>
  <si>
    <t>4530</t>
  </si>
  <si>
    <t>4535</t>
  </si>
  <si>
    <t>4543</t>
  </si>
  <si>
    <t>4585</t>
  </si>
  <si>
    <t>4595</t>
  </si>
  <si>
    <t>Total 4500</t>
  </si>
  <si>
    <t>4600</t>
  </si>
  <si>
    <t>4610</t>
  </si>
  <si>
    <t>4612</t>
  </si>
  <si>
    <t>4615</t>
  </si>
  <si>
    <t>4626</t>
  </si>
  <si>
    <t>4630</t>
  </si>
  <si>
    <t>4685</t>
  </si>
  <si>
    <t>4695</t>
  </si>
  <si>
    <t>Total 4600</t>
  </si>
  <si>
    <t>4700</t>
  </si>
  <si>
    <t>4710</t>
  </si>
  <si>
    <t>4712</t>
  </si>
  <si>
    <t>4715</t>
  </si>
  <si>
    <t>4720</t>
  </si>
  <si>
    <t>4725</t>
  </si>
  <si>
    <t>4730</t>
  </si>
  <si>
    <t>4785</t>
  </si>
  <si>
    <t>4795</t>
  </si>
  <si>
    <t>Total 4700</t>
  </si>
  <si>
    <t>4800</t>
  </si>
  <si>
    <t>4810</t>
  </si>
  <si>
    <t>4812</t>
  </si>
  <si>
    <t>4816</t>
  </si>
  <si>
    <t>4828</t>
  </si>
  <si>
    <t>4830</t>
  </si>
  <si>
    <t>4895</t>
  </si>
  <si>
    <t>Total 4800</t>
  </si>
  <si>
    <t>4900</t>
  </si>
  <si>
    <t>4901</t>
  </si>
  <si>
    <t>4915</t>
  </si>
  <si>
    <t>4920</t>
  </si>
  <si>
    <t>4925</t>
  </si>
  <si>
    <t>4930</t>
  </si>
  <si>
    <t>4940</t>
  </si>
  <si>
    <t>4942</t>
  </si>
  <si>
    <t>4944</t>
  </si>
  <si>
    <t>4995</t>
  </si>
  <si>
    <t>Total 4900</t>
  </si>
  <si>
    <t>5000</t>
  </si>
  <si>
    <t>5001</t>
  </si>
  <si>
    <t>5010</t>
  </si>
  <si>
    <t>5020</t>
  </si>
  <si>
    <t>5050</t>
  </si>
  <si>
    <t>5095</t>
  </si>
  <si>
    <t>Total 5000</t>
  </si>
  <si>
    <t>5100</t>
  </si>
  <si>
    <t>5101</t>
  </si>
  <si>
    <t>5110</t>
  </si>
  <si>
    <t>5115</t>
  </si>
  <si>
    <t>5117</t>
  </si>
  <si>
    <t>Vaccumate</t>
  </si>
  <si>
    <t>5120</t>
  </si>
  <si>
    <t>5124</t>
  </si>
  <si>
    <t>5126</t>
  </si>
  <si>
    <t>5130</t>
  </si>
  <si>
    <t>5135</t>
  </si>
  <si>
    <t>5140</t>
  </si>
  <si>
    <t>5150</t>
  </si>
  <si>
    <t>5160</t>
  </si>
  <si>
    <t>5162</t>
  </si>
  <si>
    <t>5170</t>
  </si>
  <si>
    <t>5195</t>
  </si>
  <si>
    <t>Total 5100</t>
  </si>
  <si>
    <t>Total Section B</t>
  </si>
  <si>
    <t>6000</t>
  </si>
  <si>
    <t>6001</t>
  </si>
  <si>
    <t>6002</t>
  </si>
  <si>
    <t>6010</t>
  </si>
  <si>
    <t>6012</t>
  </si>
  <si>
    <t>6018</t>
  </si>
  <si>
    <t>6020</t>
  </si>
  <si>
    <t>6035</t>
  </si>
  <si>
    <t>6040</t>
  </si>
  <si>
    <t>6041</t>
  </si>
  <si>
    <t>6042</t>
  </si>
  <si>
    <t>6060</t>
  </si>
  <si>
    <t>6065</t>
  </si>
  <si>
    <t>6070</t>
  </si>
  <si>
    <t>6090</t>
  </si>
  <si>
    <t>6095</t>
  </si>
  <si>
    <t>6100</t>
  </si>
  <si>
    <t>6101</t>
  </si>
  <si>
    <t>6110</t>
  </si>
  <si>
    <t>6130</t>
  </si>
  <si>
    <t>6135</t>
  </si>
  <si>
    <t>6140</t>
  </si>
  <si>
    <t>6150</t>
  </si>
  <si>
    <t>6195</t>
  </si>
  <si>
    <t>Total 6100</t>
  </si>
  <si>
    <t>6200</t>
  </si>
  <si>
    <t>6201</t>
  </si>
  <si>
    <t>6205</t>
  </si>
  <si>
    <t>6210</t>
  </si>
  <si>
    <t>6215</t>
  </si>
  <si>
    <t>6221</t>
  </si>
  <si>
    <t>6225</t>
  </si>
  <si>
    <t>6230</t>
  </si>
  <si>
    <t>6232</t>
  </si>
  <si>
    <t>6240</t>
  </si>
  <si>
    <t>6245</t>
  </si>
  <si>
    <t>6250</t>
  </si>
  <si>
    <t>6255</t>
  </si>
  <si>
    <t>6257</t>
  </si>
  <si>
    <t>6260</t>
  </si>
  <si>
    <t>6262</t>
  </si>
  <si>
    <t>6264</t>
  </si>
  <si>
    <t>6265</t>
  </si>
  <si>
    <t>6266</t>
  </si>
  <si>
    <t>6268</t>
  </si>
  <si>
    <t>6295</t>
  </si>
  <si>
    <t>Total 6200</t>
  </si>
  <si>
    <t>6300</t>
  </si>
  <si>
    <t>6301</t>
  </si>
  <si>
    <t>6305</t>
  </si>
  <si>
    <t>6310</t>
  </si>
  <si>
    <t>6315</t>
  </si>
  <si>
    <t>6320</t>
  </si>
  <si>
    <t>6325</t>
  </si>
  <si>
    <t>6330</t>
  </si>
  <si>
    <t>6335</t>
  </si>
  <si>
    <t>6340</t>
  </si>
  <si>
    <t>6395</t>
  </si>
  <si>
    <t>Total 6300</t>
  </si>
  <si>
    <t>6400</t>
  </si>
  <si>
    <t>6401</t>
  </si>
  <si>
    <t>6405</t>
  </si>
  <si>
    <t>6410</t>
  </si>
  <si>
    <t>6415</t>
  </si>
  <si>
    <t>6420</t>
  </si>
  <si>
    <t>6425</t>
  </si>
  <si>
    <t>6430</t>
  </si>
  <si>
    <t>6435</t>
  </si>
  <si>
    <t>6440</t>
  </si>
  <si>
    <t>6445</t>
  </si>
  <si>
    <t>6450</t>
  </si>
  <si>
    <t>6455</t>
  </si>
  <si>
    <t>6460</t>
  </si>
  <si>
    <t>6465</t>
  </si>
  <si>
    <t>6470</t>
  </si>
  <si>
    <t>6480</t>
  </si>
  <si>
    <t>6495</t>
  </si>
  <si>
    <t>Total 6400</t>
  </si>
  <si>
    <t>6500</t>
  </si>
  <si>
    <t>6501</t>
  </si>
  <si>
    <t>6504</t>
  </si>
  <si>
    <t>6508</t>
  </si>
  <si>
    <t>6510</t>
  </si>
  <si>
    <t>6515</t>
  </si>
  <si>
    <t>6520</t>
  </si>
  <si>
    <t>6522</t>
  </si>
  <si>
    <t>6525</t>
  </si>
  <si>
    <t>6530</t>
  </si>
  <si>
    <t>6535</t>
  </si>
  <si>
    <t>6537</t>
  </si>
  <si>
    <t>6540</t>
  </si>
  <si>
    <t>6545</t>
  </si>
  <si>
    <t>6548</t>
  </si>
  <si>
    <t>6550</t>
  </si>
  <si>
    <t>6552</t>
  </si>
  <si>
    <t>6555</t>
  </si>
  <si>
    <t>6560</t>
  </si>
  <si>
    <t>6570</t>
  </si>
  <si>
    <t>6595</t>
  </si>
  <si>
    <t>Total 6500</t>
  </si>
  <si>
    <t>6600</t>
  </si>
  <si>
    <t>6601</t>
  </si>
  <si>
    <t>6610</t>
  </si>
  <si>
    <t>6615</t>
  </si>
  <si>
    <t>6620</t>
  </si>
  <si>
    <t>6625</t>
  </si>
  <si>
    <t>6630</t>
  </si>
  <si>
    <t>6640</t>
  </si>
  <si>
    <t>6650</t>
  </si>
  <si>
    <t>6655</t>
  </si>
  <si>
    <t>6660</t>
  </si>
  <si>
    <t>6665</t>
  </si>
  <si>
    <t>6670</t>
  </si>
  <si>
    <t>6690</t>
  </si>
  <si>
    <t>6695</t>
  </si>
  <si>
    <t>Total 6600</t>
  </si>
  <si>
    <t>6700</t>
  </si>
  <si>
    <t>6701</t>
  </si>
  <si>
    <t>6720</t>
  </si>
  <si>
    <t>6730</t>
  </si>
  <si>
    <t>6750</t>
  </si>
  <si>
    <t>6795</t>
  </si>
  <si>
    <t>Total 6700</t>
  </si>
  <si>
    <t>6800</t>
  </si>
  <si>
    <t>6801</t>
  </si>
  <si>
    <t>6802</t>
  </si>
  <si>
    <t>6805</t>
  </si>
  <si>
    <t>6808</t>
  </si>
  <si>
    <t>6810</t>
  </si>
  <si>
    <t>6820</t>
  </si>
  <si>
    <t>6825</t>
  </si>
  <si>
    <t>6835</t>
  </si>
  <si>
    <t>6850</t>
  </si>
  <si>
    <t>6852</t>
  </si>
  <si>
    <t>6890</t>
  </si>
  <si>
    <t>6892</t>
  </si>
  <si>
    <t>6895</t>
  </si>
  <si>
    <t>Total 6800</t>
  </si>
  <si>
    <t>6900</t>
  </si>
  <si>
    <t>Total 6900</t>
  </si>
  <si>
    <t>7000</t>
  </si>
  <si>
    <t>7001</t>
  </si>
  <si>
    <t>7005</t>
  </si>
  <si>
    <t>7020</t>
  </si>
  <si>
    <t>7025</t>
  </si>
  <si>
    <t>7040</t>
  </si>
  <si>
    <t>7045</t>
  </si>
  <si>
    <t>7050</t>
  </si>
  <si>
    <t>7090</t>
  </si>
  <si>
    <t>7095</t>
  </si>
  <si>
    <t>Total 7000</t>
  </si>
  <si>
    <t>7100</t>
  </si>
  <si>
    <t>7101</t>
  </si>
  <si>
    <t>7105</t>
  </si>
  <si>
    <t>7110</t>
  </si>
  <si>
    <t>7120</t>
  </si>
  <si>
    <t>7125</t>
  </si>
  <si>
    <t>7130</t>
  </si>
  <si>
    <t>7195</t>
  </si>
  <si>
    <t>Total 7100</t>
  </si>
  <si>
    <t>7200</t>
  </si>
  <si>
    <t>7201</t>
  </si>
  <si>
    <t>7210</t>
  </si>
  <si>
    <t>7220</t>
  </si>
  <si>
    <t>7230</t>
  </si>
  <si>
    <t>7295</t>
  </si>
  <si>
    <t>Total 7200</t>
  </si>
  <si>
    <t>Total section D</t>
  </si>
  <si>
    <t>8000</t>
  </si>
  <si>
    <t>8001</t>
  </si>
  <si>
    <t>Total 8000</t>
  </si>
  <si>
    <t>8100</t>
  </si>
  <si>
    <t>8101</t>
  </si>
  <si>
    <t>Total 8100</t>
  </si>
  <si>
    <t>8200</t>
  </si>
  <si>
    <t>8500</t>
  </si>
  <si>
    <t/>
  </si>
  <si>
    <t>0415</t>
  </si>
  <si>
    <t>0425</t>
  </si>
  <si>
    <t>0501</t>
  </si>
  <si>
    <t>Date:</t>
  </si>
  <si>
    <t>Project Title:</t>
  </si>
  <si>
    <t>Previous Name:</t>
  </si>
  <si>
    <t>MODEL B - Standard Recoupment Schedule</t>
  </si>
  <si>
    <t>Financier</t>
  </si>
  <si>
    <t>Type of Financing</t>
  </si>
  <si>
    <t>All Recoupable Financing</t>
  </si>
  <si>
    <t>Equity only</t>
  </si>
  <si>
    <t>For Tier 2 Calculations</t>
  </si>
  <si>
    <t>Investor B</t>
  </si>
  <si>
    <t>Investor C</t>
  </si>
  <si>
    <t>Investor D</t>
  </si>
  <si>
    <t>Investor E</t>
  </si>
  <si>
    <t>Federal Tax Cr.</t>
  </si>
  <si>
    <r>
      <t>NOTE</t>
    </r>
    <r>
      <rPr>
        <b/>
        <sz val="9"/>
        <rFont val="Arial"/>
        <family val="2"/>
      </rPr>
      <t>: When no Federal Tax Credit is in the financing structure, Producer Investment (to 90% of the Federal Tax Credit) will be treated as Federal Tax Credit in the recoupment structure.</t>
    </r>
  </si>
  <si>
    <t>Prov Tax Cr.</t>
  </si>
  <si>
    <t>Subtotal</t>
  </si>
  <si>
    <t>Service Co.</t>
  </si>
  <si>
    <t>Facilities/Serv.</t>
  </si>
  <si>
    <t>Distributor 1</t>
  </si>
  <si>
    <t>Distrib. Adv.</t>
  </si>
  <si>
    <t>Distributor 2</t>
  </si>
  <si>
    <t>Standard Recoupment Structure</t>
  </si>
  <si>
    <t>Territory(ies):</t>
  </si>
  <si>
    <t>Production 
Revenue</t>
  </si>
  <si>
    <t>1st</t>
  </si>
  <si>
    <t>2nd</t>
  </si>
  <si>
    <t>3rd</t>
  </si>
  <si>
    <t>4th</t>
  </si>
  <si>
    <t xml:space="preserve">Note that this cost report contains formulas so if a new cost report line item needs to be added, please copy the entire line so that the formulas are preserved. </t>
  </si>
  <si>
    <t>Acct #</t>
  </si>
  <si>
    <t>Pd To Date</t>
  </si>
  <si>
    <t>Payables</t>
  </si>
  <si>
    <t>Cost to Date</t>
  </si>
  <si>
    <t>Est. to Complete</t>
  </si>
  <si>
    <t>Total Cost</t>
  </si>
  <si>
    <t>Locked Budget</t>
  </si>
  <si>
    <t>Variance</t>
  </si>
  <si>
    <t>Explanations/Details</t>
  </si>
  <si>
    <t>Above-the-Line Costs</t>
  </si>
  <si>
    <t>Acquisition</t>
  </si>
  <si>
    <t>Writer</t>
  </si>
  <si>
    <t>Consultant(s)</t>
  </si>
  <si>
    <t>Storyboard</t>
  </si>
  <si>
    <t>Script Editor</t>
  </si>
  <si>
    <t>Research</t>
  </si>
  <si>
    <t>Clearances/Searches</t>
  </si>
  <si>
    <t>Script Reproduction</t>
  </si>
  <si>
    <t>Travel Expenses</t>
  </si>
  <si>
    <t>Living Expenses</t>
  </si>
  <si>
    <t>PRODUCER</t>
  </si>
  <si>
    <t>DIRECTOR</t>
  </si>
  <si>
    <t>Fringes</t>
  </si>
  <si>
    <t>Rights Payment</t>
  </si>
  <si>
    <t>Additional Dialogue Recording (ADR/ Looping)</t>
  </si>
  <si>
    <t>Incidental Expenses</t>
  </si>
  <si>
    <t>Post Production Expenses</t>
  </si>
  <si>
    <t>Total A-above the line</t>
  </si>
  <si>
    <t>DESIGN LABOUR</t>
  </si>
  <si>
    <t>PROPERTY LABOUR</t>
  </si>
  <si>
    <t xml:space="preserve">Other </t>
  </si>
  <si>
    <t>SPECIAL EFFECT LABOUR</t>
  </si>
  <si>
    <t>WRANGLING LABOUR</t>
  </si>
  <si>
    <t>VIDEOTAPE TECHNICAL CREW</t>
  </si>
  <si>
    <t>Government Benefits</t>
  </si>
  <si>
    <t>Union/Association Benefits</t>
  </si>
  <si>
    <t>STUDIO/BACKLOT EXPENSES</t>
  </si>
  <si>
    <t>Studio/Backlot Rentals</t>
  </si>
  <si>
    <t>SITE EXPENSES</t>
  </si>
  <si>
    <t>Survey/scouting expenses</t>
  </si>
  <si>
    <t>Site Rentals</t>
  </si>
  <si>
    <t>Site Power</t>
  </si>
  <si>
    <t>Site Access</t>
  </si>
  <si>
    <t>Meal Payment</t>
  </si>
  <si>
    <t>Catering</t>
  </si>
  <si>
    <t>Craft Service</t>
  </si>
  <si>
    <t>TRAVEL &amp; LIVING</t>
  </si>
  <si>
    <t>Fares</t>
  </si>
  <si>
    <t>Hotels</t>
  </si>
  <si>
    <t>Per diems</t>
  </si>
  <si>
    <t>Taxis/Limos</t>
  </si>
  <si>
    <t>Excess Baggage</t>
  </si>
  <si>
    <t>Shipping</t>
  </si>
  <si>
    <t>Customs/Brokerage</t>
  </si>
  <si>
    <t>Production Cars</t>
  </si>
  <si>
    <t>Trucks/Vans</t>
  </si>
  <si>
    <t>Buses</t>
  </si>
  <si>
    <t>Motorhomes</t>
  </si>
  <si>
    <t>Talent Cars</t>
  </si>
  <si>
    <t>Special Support Vehicles</t>
  </si>
  <si>
    <t>Gas</t>
  </si>
  <si>
    <t>Repairs</t>
  </si>
  <si>
    <t>Parking</t>
  </si>
  <si>
    <t>Mileage</t>
  </si>
  <si>
    <t>Special Licences/Permits</t>
  </si>
  <si>
    <t>Brokerage/Duty</t>
  </si>
  <si>
    <t>CONSTRUCTION MATERIAL</t>
  </si>
  <si>
    <t>Carpentry Rental</t>
  </si>
  <si>
    <t>Carpentry Purchases</t>
  </si>
  <si>
    <t>Painting rentals</t>
  </si>
  <si>
    <t>Painting purchases</t>
  </si>
  <si>
    <t>Backdrops/Murals</t>
  </si>
  <si>
    <t>Drawing Supplies</t>
  </si>
  <si>
    <t>Drawing Equipment</t>
  </si>
  <si>
    <t>Research Expense</t>
  </si>
  <si>
    <t>Stocks/Prints/Processing</t>
  </si>
  <si>
    <t>Blueprinting</t>
  </si>
  <si>
    <t>Manufacture</t>
  </si>
  <si>
    <t>Repairs/Replacements</t>
  </si>
  <si>
    <t>Stunts Purchases/Rentals</t>
  </si>
  <si>
    <t>Armaments/Permits</t>
  </si>
  <si>
    <t>Food/Stabling</t>
  </si>
  <si>
    <t>Veterinary Fees</t>
  </si>
  <si>
    <t>Shipping/brokerage</t>
  </si>
  <si>
    <t>Repairs/Cleaning</t>
  </si>
  <si>
    <t>Makeup Rentals</t>
  </si>
  <si>
    <t>Makeup Purchases</t>
  </si>
  <si>
    <t>Hair Rentals</t>
  </si>
  <si>
    <t>Hair Purchases</t>
  </si>
  <si>
    <t>Wigs/Purchases</t>
  </si>
  <si>
    <t>VIDEOTAPE STUDIO FACILITIES</t>
  </si>
  <si>
    <t>Control Room</t>
  </si>
  <si>
    <t>Digital/Optical Effects</t>
  </si>
  <si>
    <t>Camera</t>
  </si>
  <si>
    <t>Videotape Machines</t>
  </si>
  <si>
    <t>Telecine</t>
  </si>
  <si>
    <t>Teleprompter</t>
  </si>
  <si>
    <t>Intercom</t>
  </si>
  <si>
    <t>Graphics Generator</t>
  </si>
  <si>
    <t>Monitors</t>
  </si>
  <si>
    <t>Dressing/Makeup rooms</t>
  </si>
  <si>
    <t>Carpentry Shop</t>
  </si>
  <si>
    <t>VIDEOTAPE REMOTE TECHNICAL FACILITIES</t>
  </si>
  <si>
    <t>Mobile</t>
  </si>
  <si>
    <t>Audio Facilities</t>
  </si>
  <si>
    <t>Video Machines</t>
  </si>
  <si>
    <t>Slow Motion Machines</t>
  </si>
  <si>
    <t>Special Equipment</t>
  </si>
  <si>
    <t>Basic Package Rentals</t>
  </si>
  <si>
    <t>Daily Rentals</t>
  </si>
  <si>
    <t>Specialty Rentals</t>
  </si>
  <si>
    <t>Loss &amp; Damage</t>
  </si>
  <si>
    <t>Generators</t>
  </si>
  <si>
    <t>Crane Rentals</t>
  </si>
  <si>
    <t>Scaffolding</t>
  </si>
  <si>
    <t>Wireless Microphones</t>
  </si>
  <si>
    <t>Walkie Talkies</t>
  </si>
  <si>
    <t>Crew</t>
  </si>
  <si>
    <t>Travel/Living</t>
  </si>
  <si>
    <t>Processing</t>
  </si>
  <si>
    <t>Printing</t>
  </si>
  <si>
    <t>Viewing Copies</t>
  </si>
  <si>
    <t>Raw Stock</t>
  </si>
  <si>
    <t>Special Processing</t>
  </si>
  <si>
    <t>Work Print</t>
  </si>
  <si>
    <t>Take Selection</t>
  </si>
  <si>
    <t>Special Printing</t>
  </si>
  <si>
    <t>Audio Master Stock</t>
  </si>
  <si>
    <t>Magnetic Transfer</t>
  </si>
  <si>
    <t>Edge Coding</t>
  </si>
  <si>
    <t>Rushes/Dailies Screenings</t>
  </si>
  <si>
    <t>Telestreaming</t>
  </si>
  <si>
    <t>Continuity/Productions Stills</t>
  </si>
  <si>
    <t>EDITORIAL LABOUR</t>
  </si>
  <si>
    <t>EDITORIAL EQUIPMENT</t>
  </si>
  <si>
    <t>Editing Rooms</t>
  </si>
  <si>
    <t>Editing Equipment (Linear/Non-Linear)</t>
  </si>
  <si>
    <t>Picture Editing Purchases</t>
  </si>
  <si>
    <t>Sound Editing Purchases</t>
  </si>
  <si>
    <t>Post Production Office Expenses</t>
  </si>
  <si>
    <t>Courier</t>
  </si>
  <si>
    <t>VIDEOTAPE POST PRODUCTION (PICTURE)</t>
  </si>
  <si>
    <t>Paper Cut</t>
  </si>
  <si>
    <t>Offline</t>
  </si>
  <si>
    <t>Computer Load List</t>
  </si>
  <si>
    <t>On line</t>
  </si>
  <si>
    <t>Colour Correct</t>
  </si>
  <si>
    <t>Roll Across/Digital Video Noise Reduction (DVNR)</t>
  </si>
  <si>
    <t>Dirt-Fix</t>
  </si>
  <si>
    <t xml:space="preserve">Graphics   </t>
  </si>
  <si>
    <t>Graphics Camera</t>
  </si>
  <si>
    <t>Insert Studio</t>
  </si>
  <si>
    <t>Layback</t>
  </si>
  <si>
    <t>Working/Editorial Copies</t>
  </si>
  <si>
    <t>Protection Copies</t>
  </si>
  <si>
    <t>Digital Intermediate</t>
  </si>
  <si>
    <t>Distribution Copies</t>
  </si>
  <si>
    <t>Library and Archives Video Deliverables</t>
  </si>
  <si>
    <t>Alternative Copies/Conversions</t>
  </si>
  <si>
    <t>VIDEOTAPE POST PRODUCTION (SOUND)</t>
  </si>
  <si>
    <t>Audio Master</t>
  </si>
  <si>
    <t>Edited Master</t>
  </si>
  <si>
    <t>Voice over record</t>
  </si>
  <si>
    <t>Pre-Mix</t>
  </si>
  <si>
    <t>Sweetening</t>
  </si>
  <si>
    <t>Re-stripe</t>
  </si>
  <si>
    <t>Foley Track</t>
  </si>
  <si>
    <t>M&amp;E Track</t>
  </si>
  <si>
    <t>POST PRODUCTION LABORATORY</t>
  </si>
  <si>
    <t>Answer Print</t>
  </si>
  <si>
    <t>Interpositive</t>
  </si>
  <si>
    <t>Internegative</t>
  </si>
  <si>
    <t>Original Effects recording</t>
  </si>
  <si>
    <t>Effects Library</t>
  </si>
  <si>
    <t>Special Sound Treatment</t>
  </si>
  <si>
    <t>Narration/Voice Over Studio</t>
  </si>
  <si>
    <t>Sound Transfer</t>
  </si>
  <si>
    <t>Sound Slashes/Dupes</t>
  </si>
  <si>
    <t>Lip Sync Band</t>
  </si>
  <si>
    <t>Post Sync Recording</t>
  </si>
  <si>
    <t>Evaluation Screenings</t>
  </si>
  <si>
    <t>Interlock Screenings</t>
  </si>
  <si>
    <t>Pre-mix</t>
  </si>
  <si>
    <t>Print Master</t>
  </si>
  <si>
    <t>1/4" Protection Copy</t>
  </si>
  <si>
    <t>Optical Track</t>
  </si>
  <si>
    <t>Reduction/Blow-up</t>
  </si>
  <si>
    <t>Dolby Noise Reduction: Licence Encoding</t>
  </si>
  <si>
    <t>TITLES/OPTICALS/STOCK FOOTAGE/VISUAL EFFECTS</t>
  </si>
  <si>
    <t>Titles</t>
  </si>
  <si>
    <t>Opticals</t>
  </si>
  <si>
    <t>Stock Footage</t>
  </si>
  <si>
    <t>Visual Effects (VFX)/CGI</t>
  </si>
  <si>
    <t>VERSIONNING/CLOSED-CAPTIONING</t>
  </si>
  <si>
    <t>Preparation</t>
  </si>
  <si>
    <t>Dubbing</t>
  </si>
  <si>
    <t>Optical Transfer</t>
  </si>
  <si>
    <t>Titles/Graphics</t>
  </si>
  <si>
    <t>Check Print</t>
  </si>
  <si>
    <t>Release Print</t>
  </si>
  <si>
    <t>Video Master</t>
  </si>
  <si>
    <t>Closed-Captioning</t>
  </si>
  <si>
    <t>Description Video</t>
  </si>
  <si>
    <t>Amortization Series</t>
  </si>
  <si>
    <t>Total "B" + "C"</t>
  </si>
  <si>
    <t>(Production and Post Production)</t>
  </si>
  <si>
    <t>UNIT PUBLICITY</t>
  </si>
  <si>
    <t>Electronic Press Kit (EPK)</t>
  </si>
  <si>
    <t>Insurance</t>
  </si>
  <si>
    <t>Medical Fees</t>
  </si>
  <si>
    <t>Legal Fees</t>
  </si>
  <si>
    <t>Post Production Accounting</t>
  </si>
  <si>
    <t>Audit Fee</t>
  </si>
  <si>
    <t>Bank Charges</t>
  </si>
  <si>
    <t>Corporate Overhead</t>
  </si>
  <si>
    <t>Tax Credit Administration</t>
  </si>
  <si>
    <t>Interim Financing</t>
  </si>
  <si>
    <t>Other Financing</t>
  </si>
  <si>
    <t>Total Section D</t>
  </si>
  <si>
    <t>SUB-TOTAL (A-D)</t>
  </si>
  <si>
    <t>Translator</t>
  </si>
  <si>
    <t>Bible script</t>
  </si>
  <si>
    <t>Below-the-Line Costs</t>
  </si>
  <si>
    <t>Below-the-Line Post Costs</t>
  </si>
  <si>
    <t xml:space="preserve">  Total "C" - Post Production</t>
  </si>
  <si>
    <t>STORY RIGHTS</t>
  </si>
  <si>
    <t>SCENARIO</t>
  </si>
  <si>
    <t>EXTRAS</t>
  </si>
  <si>
    <t>PRODUCTION STAFF</t>
  </si>
  <si>
    <t>VIDEOTAPE REMOTE TECH FACILITIES</t>
  </si>
  <si>
    <t>VIDEOTAPE POST PRODUCTION (PIC)</t>
  </si>
  <si>
    <t>VIDEOTAPE POST PRODUCTION (SD)</t>
  </si>
  <si>
    <t>TITLES/OPTICALS/STOCK FOOTAGE</t>
  </si>
  <si>
    <r>
      <t xml:space="preserve">Cost Report
</t>
    </r>
    <r>
      <rPr>
        <i/>
        <sz val="9"/>
        <color theme="1"/>
        <rFont val="Arial"/>
        <family val="2"/>
      </rPr>
      <t>for Standard Budget Format</t>
    </r>
  </si>
  <si>
    <t xml:space="preserve">TOTAL PROGRAMMING COSTS </t>
  </si>
  <si>
    <t>Other Third Party Company</t>
  </si>
  <si>
    <t>Other Third Party Individual</t>
  </si>
  <si>
    <t>Cash licence fee or top up</t>
  </si>
  <si>
    <t>Cash interest bearing loan</t>
  </si>
  <si>
    <t>Cash donation or grant</t>
  </si>
  <si>
    <t>month</t>
  </si>
  <si>
    <t>week</t>
  </si>
  <si>
    <t>day</t>
  </si>
  <si>
    <t>hour</t>
  </si>
  <si>
    <t>foot</t>
  </si>
  <si>
    <t>flat</t>
  </si>
  <si>
    <t>Related Parties</t>
  </si>
  <si>
    <t>70.55</t>
  </si>
  <si>
    <t>70.40</t>
  </si>
  <si>
    <t>5200</t>
  </si>
  <si>
    <t>5300</t>
  </si>
  <si>
    <t>5400</t>
  </si>
  <si>
    <t>5500</t>
  </si>
  <si>
    <t>5600</t>
  </si>
  <si>
    <t>5700</t>
  </si>
  <si>
    <t>5800</t>
  </si>
  <si>
    <t>5900</t>
  </si>
  <si>
    <t>Total 5200</t>
  </si>
  <si>
    <t>Total 5300</t>
  </si>
  <si>
    <t>Total 5400</t>
  </si>
  <si>
    <t>Total 5500</t>
  </si>
  <si>
    <t>Total 5600</t>
  </si>
  <si>
    <t>Total 5700</t>
  </si>
  <si>
    <t>Total 5800</t>
  </si>
  <si>
    <t>Total 5900</t>
  </si>
  <si>
    <t xml:space="preserve">5205
</t>
  </si>
  <si>
    <t>5210</t>
  </si>
  <si>
    <t>5220</t>
  </si>
  <si>
    <t>5230</t>
  </si>
  <si>
    <t xml:space="preserve">5240
</t>
  </si>
  <si>
    <t>5295</t>
  </si>
  <si>
    <t>5302</t>
  </si>
  <si>
    <t>5305</t>
  </si>
  <si>
    <t>5306</t>
  </si>
  <si>
    <t>5308</t>
  </si>
  <si>
    <t>5309</t>
  </si>
  <si>
    <t xml:space="preserve">5330
</t>
  </si>
  <si>
    <t xml:space="preserve">5401
</t>
  </si>
  <si>
    <t xml:space="preserve">5501
</t>
  </si>
  <si>
    <t xml:space="preserve">5601
</t>
  </si>
  <si>
    <t xml:space="preserve">5901
</t>
  </si>
  <si>
    <t>5880</t>
  </si>
  <si>
    <t>Sections 52-59 in animation are hidden - Please show them if necessary</t>
  </si>
  <si>
    <t>ANIMATION MATERIALS &amp; SUPPLIES</t>
  </si>
  <si>
    <r>
      <t xml:space="preserve">________________________________________________ </t>
    </r>
    <r>
      <rPr>
        <b/>
        <sz val="9"/>
        <rFont val="Arial"/>
        <family val="2"/>
      </rPr>
      <t xml:space="preserve">             </t>
    </r>
  </si>
  <si>
    <t xml:space="preserve"> I am duly authorized                          </t>
  </si>
  <si>
    <t>Print Name</t>
  </si>
  <si>
    <t xml:space="preserve">___________/______/______ </t>
  </si>
  <si>
    <t xml:space="preserve">                                                                   </t>
  </si>
  <si>
    <t xml:space="preserve">  (YYYY/MM/DD)</t>
  </si>
  <si>
    <t xml:space="preserve">_______________________________________________ </t>
  </si>
  <si>
    <t>_______________________________________________</t>
  </si>
  <si>
    <t>PRODUCTION DESIGN/ART DEPARTMENT LABOUR</t>
  </si>
  <si>
    <t>Non-Canadian expenditures:</t>
  </si>
  <si>
    <t>ORIGINAL SCENES</t>
  </si>
  <si>
    <t>Original scenes</t>
  </si>
  <si>
    <t>Film-to-tape transfer stock</t>
  </si>
  <si>
    <t>Section D - Other</t>
  </si>
  <si>
    <r>
      <t xml:space="preserve"> </t>
    </r>
    <r>
      <rPr>
        <b/>
        <sz val="9"/>
        <rFont val="Arial"/>
        <family val="2"/>
      </rPr>
      <t xml:space="preserve">Signature: </t>
    </r>
  </si>
  <si>
    <t>Name:</t>
  </si>
  <si>
    <t xml:space="preserve">Date: </t>
  </si>
  <si>
    <t>for TELUS Fund - English and Bilingual Language Productions</t>
  </si>
  <si>
    <t>Advance</t>
  </si>
  <si>
    <t>Equity</t>
  </si>
  <si>
    <t>Deferral</t>
  </si>
  <si>
    <t>Recoupable Adv.</t>
  </si>
  <si>
    <t>2023-24 Recoupment Structure*</t>
  </si>
  <si>
    <t>Investor A</t>
  </si>
  <si>
    <t>Fill in the yellow boxes.</t>
  </si>
  <si>
    <t>Y/N</t>
  </si>
  <si>
    <r>
      <t xml:space="preserve">Cost Report
</t>
    </r>
    <r>
      <rPr>
        <i/>
        <sz val="10"/>
        <color theme="1"/>
        <rFont val="Arial"/>
        <family val="2"/>
      </rPr>
      <t>Standard Industry Budget Format</t>
    </r>
    <r>
      <rPr>
        <b/>
        <sz val="10"/>
        <color theme="1"/>
        <rFont val="Arial"/>
        <family val="2"/>
      </rPr>
      <t xml:space="preserve"> </t>
    </r>
  </si>
  <si>
    <t>Eligible labor CPTC</t>
  </si>
  <si>
    <t>yyyy-mm-dd</t>
  </si>
  <si>
    <t>Cost Report - for the period ending:</t>
  </si>
  <si>
    <t xml:space="preserve">Disclaimer: TELUS Fund offers this electronic spreadsheet as a tool to assist producers in applying for Programming funding. TELUS Fund is not responsible for any errors that may appear on this spreadsheet and shall not, under any circumstances, be liable for any incorrect information resulting from the use of this spreadsheet, nor for any loss or damage that may be caused by the use of such incorrect information. It is the user's responsibility to verify the accuracy of any information derived from this worksheet. </t>
  </si>
  <si>
    <t>*TELUS Fund (60%, 30%, 10%)</t>
  </si>
  <si>
    <t>*TELUS Fund reserves the right to change the percentages of its payments.</t>
  </si>
  <si>
    <t xml:space="preserve">Disclaimer: TELUS Fund offers this electronic spreadsheet as a tool to assist producers in applying for Programming funding. TELUS Fund is not responsible for any errors that may appear on this spreadsheet and shall not, under any circumstances, be liable for any incorrect information resulting from the use of this spreadsheet, nor for any loss or damage that may be caused by the use of such incorrect information. It is the user's responsibility to verify the accuracy of any information derived from this worksheet. 										</t>
  </si>
  <si>
    <t xml:space="preserve">*Adapted from the Canada Media Fund </t>
  </si>
  <si>
    <t>Cannot exceed 10% of sections B+C (For Special Call Web Series: 15% sections B+C)</t>
  </si>
  <si>
    <r>
      <t xml:space="preserve">Contingency - </t>
    </r>
    <r>
      <rPr>
        <sz val="9"/>
        <color rgb="FF7030A0"/>
        <rFont val="Geneva"/>
        <family val="2"/>
      </rPr>
      <t>Cannot exceed 10% of sections B+C (For Special Call Web Series: 5% sections B+C)</t>
    </r>
    <r>
      <rPr>
        <sz val="9"/>
        <rFont val="Geneva"/>
        <family val="2"/>
      </rPr>
      <t xml:space="preserve">
</t>
    </r>
  </si>
  <si>
    <t>Producer Fees cannot exceed 10% of sections B+C (For Special Call Web Series: 15% sections B+C)</t>
  </si>
  <si>
    <t>Related-Parties</t>
  </si>
  <si>
    <t>To complete this page, please uncheck BLANKS in the first column dropdown list to show all transactions. 
Next, complete columns C and D. Sign and date in the signature box provided.</t>
  </si>
  <si>
    <t xml:space="preserve">30.21
</t>
  </si>
  <si>
    <t>0302</t>
  </si>
  <si>
    <t>0303</t>
  </si>
  <si>
    <t>0306</t>
  </si>
  <si>
    <t>0307</t>
  </si>
  <si>
    <t>0308</t>
  </si>
  <si>
    <t>0390</t>
  </si>
  <si>
    <t>0408</t>
  </si>
  <si>
    <t>0493</t>
  </si>
  <si>
    <t>0502</t>
  </si>
  <si>
    <t>0593</t>
  </si>
  <si>
    <t>1067</t>
  </si>
  <si>
    <t>1069</t>
  </si>
  <si>
    <t xml:space="preserve">Voice/Off-camera Performers
</t>
  </si>
  <si>
    <t>1185</t>
  </si>
  <si>
    <t>1192</t>
  </si>
  <si>
    <t>Background Casting Director</t>
  </si>
  <si>
    <t>Background casting fees</t>
  </si>
  <si>
    <t>Background Casting Assistant</t>
  </si>
  <si>
    <t>Background casting expenses</t>
  </si>
  <si>
    <t>Guardians/Chaperones</t>
  </si>
  <si>
    <t>Administrative costs – Collective bargaining</t>
  </si>
  <si>
    <t>1275</t>
  </si>
  <si>
    <t>1276</t>
  </si>
  <si>
    <t>1290</t>
  </si>
  <si>
    <t>1293</t>
  </si>
  <si>
    <t xml:space="preserve">Bookkeeper/Accounting Clerk(s)
</t>
  </si>
  <si>
    <t xml:space="preserve">Local Resource Persons
</t>
  </si>
  <si>
    <t>Craft Service/Caterer</t>
  </si>
  <si>
    <t>1390</t>
  </si>
  <si>
    <t>1393</t>
  </si>
  <si>
    <t>1490</t>
  </si>
  <si>
    <t>1493</t>
  </si>
  <si>
    <t>1590</t>
  </si>
  <si>
    <t>1593</t>
  </si>
  <si>
    <t>1690</t>
  </si>
  <si>
    <t>1693</t>
  </si>
  <si>
    <t>On-Set Props Assistant(s)</t>
  </si>
  <si>
    <t>Props Buyer(s)</t>
  </si>
  <si>
    <t>1715</t>
  </si>
  <si>
    <t>1790</t>
  </si>
  <si>
    <t>1793</t>
  </si>
  <si>
    <t>1810</t>
  </si>
  <si>
    <t>1890</t>
  </si>
  <si>
    <t>1893</t>
  </si>
  <si>
    <t>1990</t>
  </si>
  <si>
    <t>1993</t>
  </si>
  <si>
    <t>Head Wardrobe/Set Supervisor</t>
  </si>
  <si>
    <t>Assistant Costumer</t>
  </si>
  <si>
    <t>2090</t>
  </si>
  <si>
    <t>2093</t>
  </si>
  <si>
    <t>Head Makeup Artist</t>
  </si>
  <si>
    <t>Head Hairstylist</t>
  </si>
  <si>
    <t xml:space="preserve">Assistant Hairstylist
</t>
  </si>
  <si>
    <t>2190</t>
  </si>
  <si>
    <t>2193</t>
  </si>
  <si>
    <t>2290</t>
  </si>
  <si>
    <t>2293</t>
  </si>
  <si>
    <t>1st Assistant Camera</t>
  </si>
  <si>
    <t>2nd Assistant Camera</t>
  </si>
  <si>
    <t>Camera Trainee(s)</t>
  </si>
  <si>
    <t xml:space="preserve">Additional 1st Assistant Camera
</t>
  </si>
  <si>
    <t xml:space="preserve">Additional 2nd Assistant Camera
</t>
  </si>
  <si>
    <t>2390</t>
  </si>
  <si>
    <t>2393</t>
  </si>
  <si>
    <t>Electrician Dailies</t>
  </si>
  <si>
    <t>2490</t>
  </si>
  <si>
    <t>2493</t>
  </si>
  <si>
    <t>Grip Dailies</t>
  </si>
  <si>
    <t>2415</t>
  </si>
  <si>
    <t>2590</t>
  </si>
  <si>
    <t>2593</t>
  </si>
  <si>
    <t>PA System Operator</t>
  </si>
  <si>
    <t>2690</t>
  </si>
  <si>
    <t>2693</t>
  </si>
  <si>
    <t>Transport Coordinator</t>
  </si>
  <si>
    <t>Transport Captain</t>
  </si>
  <si>
    <t>2821</t>
  </si>
  <si>
    <t>2841</t>
  </si>
  <si>
    <t>2846</t>
  </si>
  <si>
    <t xml:space="preserve">Computer services/rentals
</t>
  </si>
  <si>
    <t xml:space="preserve">Office Catering
</t>
  </si>
  <si>
    <t>2921</t>
  </si>
  <si>
    <t>2927</t>
  </si>
  <si>
    <t>2930</t>
  </si>
  <si>
    <t>2945</t>
  </si>
  <si>
    <t>2946</t>
  </si>
  <si>
    <t>3021</t>
  </si>
  <si>
    <t>3146</t>
  </si>
  <si>
    <t>3219</t>
  </si>
  <si>
    <t>3226</t>
  </si>
  <si>
    <t>3228</t>
  </si>
  <si>
    <t>3270</t>
  </si>
  <si>
    <t>3271</t>
  </si>
  <si>
    <t>3840</t>
  </si>
  <si>
    <t>4527</t>
  </si>
  <si>
    <t xml:space="preserve">5290
</t>
  </si>
  <si>
    <t>5390</t>
  </si>
  <si>
    <t>5490</t>
  </si>
  <si>
    <t>5507</t>
  </si>
  <si>
    <t>5590</t>
  </si>
  <si>
    <t>5690</t>
  </si>
  <si>
    <t>6021</t>
  </si>
  <si>
    <t>6022</t>
  </si>
  <si>
    <t>6024</t>
  </si>
  <si>
    <t>6030</t>
  </si>
  <si>
    <t>6093</t>
  </si>
  <si>
    <t xml:space="preserve">Trainee Assistant Editor(s)
</t>
  </si>
  <si>
    <t xml:space="preserve">ADR Supervisor (post production)
</t>
  </si>
  <si>
    <t xml:space="preserve">Other Post Production Labour
</t>
  </si>
  <si>
    <t>Total 6000</t>
  </si>
  <si>
    <t>6452</t>
  </si>
  <si>
    <t>6602</t>
  </si>
  <si>
    <t>6671</t>
  </si>
  <si>
    <t>Music rights</t>
  </si>
  <si>
    <t>7002</t>
  </si>
  <si>
    <t>7021</t>
  </si>
  <si>
    <t>7022</t>
  </si>
  <si>
    <t>7026</t>
  </si>
  <si>
    <t>7041</t>
  </si>
  <si>
    <t>7055</t>
  </si>
  <si>
    <t xml:space="preserve">Photo processing and prints
</t>
  </si>
  <si>
    <t>ISAN registration</t>
  </si>
  <si>
    <t>7250</t>
  </si>
  <si>
    <t>This template has been organized to make it simpler for Producers to meet TELUS Fund's documentation requirements.
The amounts entered into the yellow cells of the Detailed Budget will automatically appear in the Topsheet, the Related Party, the Cashflow and the Cost Report tabs.
Please avoid adding lines into the Detailed budget. If needed, you can change the description of an existing line or an unused line within the same section of the Budget.
To display all instructive comments and tips go to Review -&gt;Notes -&gt; Show all Notes.</t>
  </si>
  <si>
    <t>Parent or Applicant Company</t>
  </si>
  <si>
    <t>Subsidiary Company</t>
  </si>
  <si>
    <t>Shareholders of Parent or Applicant Company</t>
  </si>
  <si>
    <t>Shareholders of Subsidiary Company</t>
  </si>
  <si>
    <t>Managers or employees of Parent or Applicant Company</t>
  </si>
  <si>
    <t>Managers or employees of Subsidiary Company</t>
  </si>
  <si>
    <t>Programming Component Cash Flow 2024-2025</t>
  </si>
  <si>
    <t>TOTAL – RELATED DIGITAL OR NON-PROGRAMMING CONTENT</t>
  </si>
  <si>
    <t>RELATED DIGITAL OR NON-PROGRAMMING CONTENT</t>
  </si>
  <si>
    <t>Related digital or Non-programming content</t>
  </si>
  <si>
    <r>
      <t>Related digital or Non-programming content - CMF or TELUS Fund
(</t>
    </r>
    <r>
      <rPr>
        <i/>
        <sz val="9"/>
        <rFont val="Geneva"/>
        <family val="2"/>
      </rPr>
      <t>you may be asked to complete a Digital Media production budget</t>
    </r>
    <r>
      <rPr>
        <sz val="9"/>
        <rFont val="Geneva"/>
        <family val="2"/>
      </rPr>
      <t>)</t>
    </r>
  </si>
  <si>
    <t xml:space="preserve">Related digital or Non-programming content			</t>
  </si>
  <si>
    <t>Marketing/Unit Publicity - ADP</t>
  </si>
  <si>
    <t>(Please complete ADP Cost Report and submit it with your cost report of the main Programming)</t>
  </si>
  <si>
    <t>Unit publicity during production - ADP</t>
  </si>
  <si>
    <t>UNIT PUBLICITY - ADP</t>
  </si>
  <si>
    <t>(Please complete a Digital or Non-programming Cost Report and submit it with your cost report of the main Programming)</t>
  </si>
  <si>
    <t>Other - e.g. Marketing expertise, paid advertising, promotion assets, other Audience Development Activities</t>
  </si>
  <si>
    <t xml:space="preserve">Other - e.g. Marketing expertise, paid advertising, promotion assets, other Audience Development Activities  (you may be asked to complete an Audience Development Plan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</si>
</sst>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 #,##0.00_)\ &quot;$&quot;_ ;_ * \(#,##0.00\)\ &quot;$&quot;_ ;_ * &quot;-&quot;??_)\ &quot;$&quot;_ ;_ @_ "/>
    <numFmt numFmtId="164" formatCode="&quot;$&quot;#,##0_);[Red]\(&quot;$&quot;#,##0\)"/>
    <numFmt numFmtId="165" formatCode="&quot;$&quot;#,##0.00_);\(&quot;$&quot;#,##0.00\)"/>
    <numFmt numFmtId="166" formatCode="_(* #,##0_);_(* \(#,##0\);_(* &quot;-&quot;_);_(@_)"/>
    <numFmt numFmtId="167" formatCode="00"/>
    <numFmt numFmtId="168" formatCode="00.00"/>
    <numFmt numFmtId="169" formatCode="0.0%"/>
    <numFmt numFmtId="170" formatCode="[$$-1009]#,##0"/>
    <numFmt numFmtId="171" formatCode="&quot;$&quot;#,##0"/>
    <numFmt numFmtId="172" formatCode="#\ ##0_ ;\-\ #\ ##0_ ;_(* &quot;-&quot;_);_(@_)"/>
    <numFmt numFmtId="173" formatCode="&quot;$&quot;#0.00"/>
    <numFmt numFmtId="174" formatCode="#,##0\ [$$-C0C]"/>
    <numFmt numFmtId="175" formatCode="#,##0.00\ [$$-C0C]_);\(#,##0.00\ [$$-C0C]\)"/>
    <numFmt numFmtId="176" formatCode="#,##0.00\ [$$-C0C]"/>
    <numFmt numFmtId="177" formatCode="[$$-1009]#,##0;\-[$$-1009]#,##0"/>
    <numFmt numFmtId="178" formatCode="&quot;$&quot;#,##0.00"/>
    <numFmt numFmtId="179" formatCode="[$-409]mmmm\ d\,\ yyyy"/>
    <numFmt numFmtId="180" formatCode="_-&quot;$&quot;* #,##0_-;\-&quot;$&quot;* #,##0_-;_-&quot;$&quot;* &quot;-&quot;_-;_-@"/>
    <numFmt numFmtId="181" formatCode="yyyy/mm/dd;@"/>
    <numFmt numFmtId="182" formatCode="_-&quot;$&quot;* #,##0_0;\-&quot;$&quot;* #,##0_0;_-&quot;$&quot;* &quot;-&quot;_-;_-@_-"/>
    <numFmt numFmtId="183" formatCode="#,##0.00\ &quot;$&quot;"/>
  </numFmts>
  <fonts count="110">
    <font>
      <sz val="9"/>
      <name val="Geneva"/>
    </font>
    <font>
      <b/>
      <sz val="9"/>
      <name val="Geneva"/>
      <family val="2"/>
    </font>
    <font>
      <sz val="10"/>
      <name val="Geneva"/>
      <family val="2"/>
    </font>
    <font>
      <sz val="9"/>
      <name val="Geneva"/>
      <family val="2"/>
    </font>
    <font>
      <b/>
      <sz val="9"/>
      <name val="Geneva"/>
      <family val="2"/>
    </font>
    <font>
      <sz val="9"/>
      <name val="Geneva"/>
      <family val="2"/>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b/>
      <sz val="9"/>
      <color theme="1"/>
      <name val="Geneva"/>
      <family val="2"/>
    </font>
    <font>
      <sz val="9"/>
      <color theme="1"/>
      <name val="Geneva"/>
      <family val="2"/>
    </font>
    <font>
      <sz val="9"/>
      <name val="Calibri"/>
      <family val="2"/>
      <scheme val="minor"/>
    </font>
    <font>
      <sz val="9"/>
      <color rgb="FFFF0000"/>
      <name val="Geneva"/>
      <family val="2"/>
    </font>
    <font>
      <i/>
      <sz val="9"/>
      <name val="Geneva"/>
      <family val="2"/>
    </font>
    <font>
      <b/>
      <sz val="9"/>
      <name val="Geneva"/>
      <family val="2"/>
    </font>
    <font>
      <b/>
      <i/>
      <sz val="9"/>
      <name val="Geneva"/>
      <family val="2"/>
    </font>
    <font>
      <sz val="11"/>
      <color rgb="FFFF0000"/>
      <name val="Calibri"/>
      <family val="2"/>
      <scheme val="minor"/>
    </font>
    <font>
      <sz val="9"/>
      <color rgb="FFFF0000"/>
      <name val="Geneva"/>
      <family val="2"/>
    </font>
    <font>
      <sz val="12"/>
      <name val="Arial"/>
      <family val="2"/>
    </font>
    <font>
      <sz val="10"/>
      <name val="Arial"/>
      <family val="2"/>
    </font>
    <font>
      <b/>
      <sz val="10"/>
      <name val="Arial"/>
      <family val="2"/>
    </font>
    <font>
      <u/>
      <sz val="12"/>
      <color theme="10"/>
      <name val="Arial"/>
      <family val="2"/>
    </font>
    <font>
      <sz val="9"/>
      <name val="Arial"/>
      <family val="2"/>
    </font>
    <font>
      <b/>
      <sz val="9"/>
      <name val="Arial"/>
      <family val="2"/>
    </font>
    <font>
      <sz val="6"/>
      <name val="Arial"/>
      <family val="2"/>
    </font>
    <font>
      <sz val="12"/>
      <name val="Arial"/>
      <family val="2"/>
    </font>
    <font>
      <sz val="9"/>
      <name val="Calibri"/>
      <family val="2"/>
    </font>
    <font>
      <sz val="9"/>
      <name val="Geneva"/>
      <family val="2"/>
    </font>
    <font>
      <sz val="9"/>
      <color theme="0"/>
      <name val="Geneva"/>
      <family val="2"/>
    </font>
    <font>
      <b/>
      <sz val="9"/>
      <color theme="0"/>
      <name val="Geneva"/>
      <family val="2"/>
    </font>
    <font>
      <sz val="10"/>
      <color theme="1"/>
      <name val="Arial Narrow"/>
      <family val="2"/>
    </font>
    <font>
      <b/>
      <i/>
      <sz val="9"/>
      <name val="Arial"/>
      <family val="2"/>
    </font>
    <font>
      <sz val="12"/>
      <name val="Times New Roman"/>
      <family val="1"/>
    </font>
    <font>
      <sz val="20"/>
      <name val="Geneva"/>
      <family val="2"/>
    </font>
    <font>
      <b/>
      <sz val="9"/>
      <name val="Calibri"/>
      <family val="2"/>
    </font>
    <font>
      <sz val="9"/>
      <name val="Geneva"/>
      <family val="2"/>
      <charset val="1"/>
    </font>
    <font>
      <b/>
      <sz val="9"/>
      <name val="Geneva"/>
      <family val="2"/>
      <charset val="1"/>
    </font>
    <font>
      <b/>
      <sz val="12"/>
      <color theme="0"/>
      <name val="Arial"/>
      <family val="2"/>
    </font>
    <font>
      <sz val="12"/>
      <color rgb="FF222222"/>
      <name val="Arial"/>
      <family val="2"/>
    </font>
    <font>
      <b/>
      <i/>
      <sz val="12"/>
      <name val="Arial"/>
      <family val="2"/>
    </font>
    <font>
      <b/>
      <sz val="12"/>
      <name val="Arial"/>
      <family val="2"/>
    </font>
    <font>
      <i/>
      <sz val="9"/>
      <name val="Arial"/>
      <family val="2"/>
    </font>
    <font>
      <b/>
      <sz val="11"/>
      <name val="Arial"/>
      <family val="2"/>
    </font>
    <font>
      <b/>
      <sz val="9"/>
      <color theme="0"/>
      <name val="Arial"/>
      <family val="2"/>
    </font>
    <font>
      <i/>
      <sz val="9"/>
      <color theme="1" tint="0.499984740745262"/>
      <name val="Arial"/>
      <family val="2"/>
    </font>
    <font>
      <u/>
      <sz val="9"/>
      <name val="Arial"/>
      <family val="2"/>
    </font>
    <font>
      <b/>
      <u/>
      <sz val="9"/>
      <name val="Arial"/>
      <family val="2"/>
    </font>
    <font>
      <sz val="11"/>
      <name val="Arial"/>
      <family val="2"/>
    </font>
    <font>
      <b/>
      <u/>
      <sz val="14"/>
      <name val="Arial"/>
      <family val="2"/>
    </font>
    <font>
      <b/>
      <sz val="16"/>
      <name val="Arial"/>
      <family val="2"/>
    </font>
    <font>
      <b/>
      <u/>
      <sz val="12"/>
      <name val="Arial"/>
      <family val="2"/>
    </font>
    <font>
      <b/>
      <u/>
      <sz val="11"/>
      <name val="Arial"/>
      <family val="2"/>
    </font>
    <font>
      <b/>
      <sz val="11"/>
      <color rgb="FFFFFFFF"/>
      <name val="Arial"/>
      <family val="2"/>
    </font>
    <font>
      <b/>
      <sz val="10"/>
      <color rgb="FFFFFFFF"/>
      <name val="Arial"/>
      <family val="2"/>
    </font>
    <font>
      <sz val="8"/>
      <name val="Arial"/>
      <family val="2"/>
    </font>
    <font>
      <b/>
      <sz val="8"/>
      <name val="Arial"/>
      <family val="2"/>
    </font>
    <font>
      <i/>
      <sz val="12"/>
      <name val="Arial"/>
      <family val="2"/>
    </font>
    <font>
      <i/>
      <sz val="10"/>
      <name val="Arial"/>
      <family val="2"/>
    </font>
    <font>
      <b/>
      <sz val="11"/>
      <color theme="0"/>
      <name val="Arial"/>
      <family val="2"/>
    </font>
    <font>
      <b/>
      <sz val="10"/>
      <color theme="0"/>
      <name val="Arial"/>
      <family val="2"/>
    </font>
    <font>
      <sz val="9"/>
      <color theme="0"/>
      <name val="Arial"/>
      <family val="2"/>
    </font>
    <font>
      <b/>
      <sz val="12"/>
      <color theme="1"/>
      <name val="Arial"/>
      <family val="2"/>
    </font>
    <font>
      <i/>
      <sz val="9"/>
      <color theme="1"/>
      <name val="Arial"/>
      <family val="2"/>
    </font>
    <font>
      <sz val="9"/>
      <color theme="1"/>
      <name val="Arial"/>
      <family val="2"/>
    </font>
    <font>
      <b/>
      <sz val="9"/>
      <color theme="1"/>
      <name val="Arial"/>
      <family val="2"/>
    </font>
    <font>
      <sz val="10"/>
      <color theme="7"/>
      <name val="Geneva"/>
      <family val="2"/>
    </font>
    <font>
      <sz val="8"/>
      <name val="Geneva"/>
      <family val="2"/>
    </font>
    <font>
      <b/>
      <sz val="9"/>
      <color theme="7"/>
      <name val="Arial"/>
      <family val="2"/>
    </font>
    <font>
      <b/>
      <u/>
      <sz val="9"/>
      <color rgb="FFDD0806"/>
      <name val="Arial"/>
      <family val="2"/>
    </font>
    <font>
      <sz val="12"/>
      <color theme="0"/>
      <name val="Arial"/>
      <family val="2"/>
    </font>
    <font>
      <sz val="12"/>
      <color rgb="FF000000"/>
      <name val="Arial"/>
      <family val="2"/>
    </font>
    <font>
      <sz val="10"/>
      <color theme="1"/>
      <name val="Arial"/>
      <family val="2"/>
    </font>
    <font>
      <b/>
      <i/>
      <sz val="9"/>
      <color theme="1"/>
      <name val="Arial"/>
      <family val="2"/>
    </font>
    <font>
      <b/>
      <sz val="12"/>
      <color indexed="9"/>
      <name val="Arial"/>
      <family val="2"/>
    </font>
    <font>
      <sz val="9"/>
      <color indexed="9"/>
      <name val="Arial"/>
      <family val="2"/>
    </font>
    <font>
      <sz val="8"/>
      <color indexed="9"/>
      <name val="Arial"/>
      <family val="2"/>
    </font>
    <font>
      <b/>
      <sz val="10"/>
      <color theme="1"/>
      <name val="Arial"/>
      <family val="2"/>
    </font>
    <font>
      <i/>
      <sz val="10"/>
      <color theme="1"/>
      <name val="Arial"/>
      <family val="2"/>
    </font>
    <font>
      <b/>
      <sz val="10"/>
      <color indexed="9"/>
      <name val="Arial"/>
      <family val="2"/>
    </font>
    <font>
      <sz val="10"/>
      <color indexed="22"/>
      <name val="Arial"/>
      <family val="2"/>
    </font>
    <font>
      <sz val="10"/>
      <color theme="0"/>
      <name val="Arial"/>
      <family val="2"/>
    </font>
    <font>
      <sz val="10"/>
      <color indexed="9"/>
      <name val="Arial"/>
      <family val="2"/>
    </font>
    <font>
      <i/>
      <sz val="10"/>
      <color theme="1" tint="0.499984740745262"/>
      <name val="Arial"/>
      <family val="2"/>
    </font>
    <font>
      <b/>
      <sz val="10"/>
      <color theme="7"/>
      <name val="Arial"/>
      <family val="2"/>
    </font>
    <font>
      <i/>
      <sz val="8"/>
      <color theme="1" tint="0.499984740745262"/>
      <name val="Arial"/>
      <family val="2"/>
    </font>
    <font>
      <sz val="8"/>
      <color theme="0"/>
      <name val="Arial"/>
      <family val="2"/>
    </font>
    <font>
      <sz val="11"/>
      <color theme="0"/>
      <name val="Arial"/>
      <family val="2"/>
    </font>
    <font>
      <b/>
      <sz val="16"/>
      <color theme="0"/>
      <name val="Arial"/>
      <family val="2"/>
    </font>
    <font>
      <b/>
      <u/>
      <sz val="12"/>
      <color theme="0"/>
      <name val="Arial"/>
      <family val="2"/>
    </font>
    <font>
      <i/>
      <sz val="9"/>
      <color rgb="FF000000"/>
      <name val="Arial"/>
      <family val="2"/>
    </font>
    <font>
      <sz val="9"/>
      <color rgb="FF7030A0"/>
      <name val="Geneva"/>
      <family val="2"/>
    </font>
    <font>
      <sz val="10"/>
      <color rgb="FF000000"/>
      <name val="Tahoma"/>
      <family val="2"/>
    </font>
    <font>
      <sz val="10"/>
      <color rgb="FF7030A0"/>
      <name val="Arial"/>
      <family val="2"/>
    </font>
    <font>
      <b/>
      <sz val="10"/>
      <color theme="0"/>
      <name val="Geneva"/>
      <family val="2"/>
    </font>
    <font>
      <sz val="12"/>
      <color rgb="FF000000"/>
      <name val="Tahoma"/>
      <family val="34"/>
    </font>
    <font>
      <b/>
      <sz val="12"/>
      <color rgb="FF000000"/>
      <name val="Tahoma"/>
      <family val="34"/>
    </font>
    <font>
      <sz val="12"/>
      <color rgb="FF000000"/>
      <name val="Geneva"/>
      <family val="2"/>
    </font>
    <font>
      <sz val="9"/>
      <name val="Helv"/>
    </font>
    <font>
      <sz val="12"/>
      <color rgb="FF000000"/>
      <name val="Geneva"/>
      <family val="2"/>
      <charset val="1"/>
    </font>
    <font>
      <b/>
      <sz val="12"/>
      <color rgb="FF000000"/>
      <name val="Geneva"/>
      <family val="2"/>
      <charset val="1"/>
    </font>
    <font>
      <u/>
      <sz val="9"/>
      <color theme="10"/>
      <name val="Geneva"/>
      <family val="2"/>
    </font>
    <font>
      <b/>
      <sz val="11"/>
      <color rgb="FFFFFFFF"/>
      <name val="Arial Narrow"/>
      <family val="2"/>
    </font>
    <font>
      <b/>
      <sz val="11"/>
      <name val="Arial Narrow"/>
      <family val="2"/>
    </font>
    <font>
      <b/>
      <sz val="11"/>
      <color rgb="FF000000"/>
      <name val="Arial Narrow"/>
      <family val="2"/>
    </font>
    <font>
      <b/>
      <sz val="11"/>
      <color theme="1"/>
      <name val="Arial Narrow"/>
      <family val="2"/>
    </font>
    <font>
      <sz val="11"/>
      <color rgb="FF000000"/>
      <name val="Arial Narrow"/>
      <family val="2"/>
    </font>
    <font>
      <sz val="11"/>
      <color theme="1"/>
      <name val="Arial Narrow"/>
      <family val="2"/>
    </font>
    <font>
      <u/>
      <sz val="9"/>
      <color rgb="FF7030A0"/>
      <name val="Geneva"/>
      <family val="2"/>
    </font>
  </fonts>
  <fills count="23">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rgb="FFFFFFCC"/>
        <bgColor indexed="64"/>
      </patternFill>
    </fill>
    <fill>
      <patternFill patternType="solid">
        <fgColor rgb="FFFFFFFF"/>
        <bgColor rgb="FF000000"/>
      </patternFill>
    </fill>
    <fill>
      <patternFill patternType="solid">
        <fgColor theme="7" tint="-0.499984740745262"/>
        <bgColor indexed="64"/>
      </patternFill>
    </fill>
    <fill>
      <patternFill patternType="solid">
        <fgColor rgb="FF401F6A"/>
        <bgColor indexed="64"/>
      </patternFill>
    </fill>
    <fill>
      <patternFill patternType="solid">
        <fgColor rgb="FF92D050"/>
        <bgColor indexed="64"/>
      </patternFill>
    </fill>
    <fill>
      <patternFill patternType="solid">
        <fgColor rgb="FFFFFFE1"/>
        <bgColor rgb="FF000000"/>
      </patternFill>
    </fill>
    <fill>
      <patternFill patternType="solid">
        <fgColor rgb="FFF2F2F2"/>
        <bgColor rgb="FF000000"/>
      </patternFill>
    </fill>
    <fill>
      <patternFill patternType="solid">
        <fgColor theme="7" tint="0.79998168889431442"/>
        <bgColor indexed="64"/>
      </patternFill>
    </fill>
    <fill>
      <patternFill patternType="solid">
        <fgColor rgb="FFD5FF18"/>
        <bgColor indexed="64"/>
      </patternFill>
    </fill>
    <fill>
      <patternFill patternType="solid">
        <fgColor rgb="FF000000"/>
        <bgColor rgb="FF000000"/>
      </patternFill>
    </fill>
    <fill>
      <patternFill patternType="solid">
        <fgColor rgb="FFD8D8D8"/>
        <bgColor rgb="FFD8D8D8"/>
      </patternFill>
    </fill>
    <fill>
      <patternFill patternType="solid">
        <fgColor rgb="FF401F6A"/>
        <bgColor rgb="FF8E7CC3"/>
      </patternFill>
    </fill>
    <fill>
      <patternFill patternType="solid">
        <fgColor rgb="FFFFFFE1"/>
        <bgColor rgb="FFD9EAD3"/>
      </patternFill>
    </fill>
    <fill>
      <patternFill patternType="solid">
        <fgColor theme="0" tint="-4.9989318521683403E-2"/>
        <bgColor rgb="FFD9EAD3"/>
      </patternFill>
    </fill>
    <fill>
      <patternFill patternType="solid">
        <fgColor theme="0" tint="-4.9989318521683403E-2"/>
        <bgColor rgb="FFC0C0C0"/>
      </patternFill>
    </fill>
  </fills>
  <borders count="6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theme="0"/>
      </top>
      <bottom/>
      <diagonal/>
    </border>
    <border>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0" fontId="2" fillId="0" borderId="0" applyFont="0" applyFill="0" applyBorder="0" applyAlignment="0" applyProtection="0"/>
    <xf numFmtId="9" fontId="5" fillId="0" borderId="0" applyFont="0" applyFill="0" applyBorder="0" applyAlignment="0" applyProtection="0"/>
    <xf numFmtId="0" fontId="20" fillId="0" borderId="0"/>
    <xf numFmtId="0" fontId="23" fillId="0" borderId="0" applyNumberFormat="0" applyFill="0" applyBorder="0" applyAlignment="0" applyProtection="0"/>
    <xf numFmtId="0" fontId="27" fillId="0" borderId="0"/>
    <xf numFmtId="44" fontId="29" fillId="0" borderId="0" applyFont="0" applyFill="0" applyBorder="0" applyAlignment="0" applyProtection="0"/>
    <xf numFmtId="44" fontId="99" fillId="0" borderId="0" applyFont="0" applyFill="0" applyBorder="0" applyAlignment="0" applyProtection="0"/>
    <xf numFmtId="0" fontId="102" fillId="0" borderId="0" applyNumberFormat="0" applyFill="0" applyBorder="0" applyAlignment="0" applyProtection="0"/>
  </cellStyleXfs>
  <cellXfs count="1038">
    <xf numFmtId="0" fontId="0" fillId="0" borderId="0" xfId="0"/>
    <xf numFmtId="168" fontId="8" fillId="0" borderId="0" xfId="0" applyNumberFormat="1" applyFont="1"/>
    <xf numFmtId="0" fontId="8" fillId="0" borderId="0" xfId="0" applyFont="1"/>
    <xf numFmtId="168" fontId="8" fillId="0" borderId="0" xfId="0" applyNumberFormat="1" applyFont="1" applyAlignment="1">
      <alignment horizontal="right"/>
    </xf>
    <xf numFmtId="0" fontId="8" fillId="0" borderId="0" xfId="0" applyFont="1" applyProtection="1">
      <protection locked="0"/>
    </xf>
    <xf numFmtId="0" fontId="8" fillId="0" borderId="0" xfId="0" applyFont="1" applyAlignment="1" applyProtection="1">
      <alignment horizontal="center"/>
      <protection locked="0"/>
    </xf>
    <xf numFmtId="2" fontId="8" fillId="0" borderId="0" xfId="0" applyNumberFormat="1" applyFont="1" applyProtection="1">
      <protection locked="0"/>
    </xf>
    <xf numFmtId="0" fontId="8" fillId="0" borderId="4" xfId="0" applyFont="1" applyBorder="1" applyAlignment="1">
      <alignment horizontal="center"/>
    </xf>
    <xf numFmtId="0" fontId="9" fillId="0" borderId="4" xfId="0" applyFont="1" applyBorder="1" applyAlignment="1">
      <alignment horizontal="center"/>
    </xf>
    <xf numFmtId="168" fontId="8" fillId="0" borderId="4" xfId="0" applyNumberFormat="1" applyFont="1" applyBorder="1" applyAlignment="1">
      <alignment horizontal="center"/>
    </xf>
    <xf numFmtId="0" fontId="10" fillId="3" borderId="10" xfId="0" applyFont="1" applyFill="1" applyBorder="1" applyAlignment="1">
      <alignment horizontal="center"/>
    </xf>
    <xf numFmtId="2" fontId="8" fillId="0" borderId="4" xfId="0" applyNumberFormat="1" applyFont="1" applyBorder="1" applyAlignment="1">
      <alignment horizontal="center"/>
    </xf>
    <xf numFmtId="0" fontId="10" fillId="3" borderId="9" xfId="0" applyFont="1" applyFill="1" applyBorder="1" applyAlignment="1">
      <alignment horizontal="center"/>
    </xf>
    <xf numFmtId="0" fontId="8" fillId="4" borderId="4" xfId="0" applyFont="1" applyFill="1" applyBorder="1" applyAlignment="1">
      <alignment horizontal="center"/>
    </xf>
    <xf numFmtId="0" fontId="10" fillId="4" borderId="4" xfId="0" applyFont="1" applyFill="1" applyBorder="1" applyAlignment="1">
      <alignment horizontal="center"/>
    </xf>
    <xf numFmtId="0" fontId="10" fillId="3" borderId="1" xfId="0" applyFont="1" applyFill="1" applyBorder="1" applyAlignment="1">
      <alignment horizontal="center"/>
    </xf>
    <xf numFmtId="0" fontId="10" fillId="3" borderId="3" xfId="0" applyFont="1" applyFill="1" applyBorder="1" applyAlignment="1">
      <alignment horizontal="center"/>
    </xf>
    <xf numFmtId="0" fontId="8" fillId="3" borderId="10" xfId="0" applyFont="1" applyFill="1" applyBorder="1" applyAlignment="1">
      <alignment horizontal="center"/>
    </xf>
    <xf numFmtId="0" fontId="8" fillId="0" borderId="5" xfId="0" applyFont="1" applyBorder="1" applyAlignment="1">
      <alignment horizontal="center"/>
    </xf>
    <xf numFmtId="0" fontId="10" fillId="3" borderId="2" xfId="0" applyFont="1" applyFill="1" applyBorder="1" applyAlignment="1">
      <alignment horizontal="center"/>
    </xf>
    <xf numFmtId="0" fontId="10" fillId="4" borderId="16" xfId="0" applyFont="1" applyFill="1" applyBorder="1" applyAlignment="1">
      <alignment horizontal="center"/>
    </xf>
    <xf numFmtId="0" fontId="10" fillId="4" borderId="17" xfId="0" applyFont="1" applyFill="1" applyBorder="1" applyAlignment="1">
      <alignment horizontal="center" wrapText="1"/>
    </xf>
    <xf numFmtId="0" fontId="10" fillId="4" borderId="10" xfId="0" applyFont="1" applyFill="1" applyBorder="1" applyAlignment="1">
      <alignment horizontal="center"/>
    </xf>
    <xf numFmtId="0" fontId="10" fillId="4" borderId="9" xfId="0" applyFont="1" applyFill="1" applyBorder="1" applyAlignment="1">
      <alignment horizontal="center"/>
    </xf>
    <xf numFmtId="168" fontId="6" fillId="0" borderId="0" xfId="0" applyNumberFormat="1" applyFont="1"/>
    <xf numFmtId="3" fontId="8" fillId="0" borderId="12" xfId="0" applyNumberFormat="1" applyFont="1" applyBorder="1" applyAlignment="1">
      <alignment horizontal="right"/>
    </xf>
    <xf numFmtId="3" fontId="8" fillId="4" borderId="12" xfId="0" applyNumberFormat="1" applyFont="1" applyFill="1" applyBorder="1"/>
    <xf numFmtId="3" fontId="10" fillId="4" borderId="12" xfId="0" applyNumberFormat="1" applyFont="1" applyFill="1" applyBorder="1" applyAlignment="1">
      <alignment horizontal="center"/>
    </xf>
    <xf numFmtId="3" fontId="3" fillId="0" borderId="0" xfId="0" applyNumberFormat="1" applyFont="1" applyAlignment="1">
      <alignment horizontal="center"/>
    </xf>
    <xf numFmtId="0" fontId="3" fillId="0" borderId="0" xfId="0" applyFont="1"/>
    <xf numFmtId="168" fontId="3" fillId="0" borderId="0" xfId="0" applyNumberFormat="1" applyFont="1" applyAlignment="1">
      <alignment horizontal="center" vertical="top"/>
    </xf>
    <xf numFmtId="3"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vertical="top"/>
    </xf>
    <xf numFmtId="168" fontId="4" fillId="0" borderId="5" xfId="0" applyNumberFormat="1" applyFont="1" applyBorder="1" applyAlignment="1" applyProtection="1">
      <alignment horizontal="center"/>
      <protection locked="0"/>
    </xf>
    <xf numFmtId="0" fontId="4" fillId="0" borderId="5" xfId="0" applyFont="1" applyBorder="1" applyProtection="1">
      <protection locked="0"/>
    </xf>
    <xf numFmtId="2" fontId="4" fillId="0" borderId="5" xfId="0" applyNumberFormat="1" applyFont="1" applyBorder="1" applyProtection="1">
      <protection locked="0"/>
    </xf>
    <xf numFmtId="168" fontId="3" fillId="0" borderId="11" xfId="0" applyNumberFormat="1" applyFont="1" applyBorder="1" applyAlignment="1" applyProtection="1">
      <alignment horizontal="center" wrapText="1"/>
      <protection locked="0"/>
    </xf>
    <xf numFmtId="0" fontId="3" fillId="0" borderId="0" xfId="0" applyFont="1" applyAlignment="1" applyProtection="1">
      <alignment wrapText="1"/>
      <protection locked="0"/>
    </xf>
    <xf numFmtId="2" fontId="3" fillId="0" borderId="0" xfId="0" applyNumberFormat="1" applyFont="1" applyProtection="1">
      <protection locked="0"/>
    </xf>
    <xf numFmtId="2" fontId="3" fillId="0" borderId="9" xfId="0" applyNumberFormat="1" applyFont="1" applyBorder="1" applyProtection="1">
      <protection locked="0"/>
    </xf>
    <xf numFmtId="2" fontId="3" fillId="0" borderId="14" xfId="0" applyNumberFormat="1" applyFont="1" applyBorder="1" applyProtection="1">
      <protection locked="0"/>
    </xf>
    <xf numFmtId="38" fontId="3" fillId="6" borderId="11" xfId="1" applyNumberFormat="1" applyFont="1" applyFill="1" applyBorder="1" applyAlignment="1" applyProtection="1">
      <alignment vertical="center"/>
    </xf>
    <xf numFmtId="0" fontId="3" fillId="0" borderId="2" xfId="0" applyFont="1" applyBorder="1" applyAlignment="1" applyProtection="1">
      <alignment wrapText="1"/>
      <protection locked="0"/>
    </xf>
    <xf numFmtId="2" fontId="3" fillId="0" borderId="2" xfId="0" applyNumberFormat="1" applyFont="1" applyBorder="1" applyProtection="1">
      <protection locked="0"/>
    </xf>
    <xf numFmtId="2" fontId="3" fillId="0" borderId="5" xfId="0" applyNumberFormat="1" applyFont="1" applyBorder="1" applyProtection="1">
      <protection locked="0"/>
    </xf>
    <xf numFmtId="2" fontId="3" fillId="0" borderId="8" xfId="0" applyNumberFormat="1" applyFont="1" applyBorder="1" applyProtection="1">
      <protection locked="0"/>
    </xf>
    <xf numFmtId="0" fontId="4" fillId="5" borderId="2" xfId="0" applyFont="1" applyFill="1" applyBorder="1" applyAlignment="1" applyProtection="1">
      <alignment vertical="center" wrapText="1"/>
      <protection locked="0"/>
    </xf>
    <xf numFmtId="2" fontId="4" fillId="5" borderId="2" xfId="0" applyNumberFormat="1" applyFont="1" applyFill="1" applyBorder="1" applyAlignment="1" applyProtection="1">
      <alignment vertical="center"/>
      <protection locked="0"/>
    </xf>
    <xf numFmtId="2" fontId="4" fillId="5" borderId="0" xfId="0" applyNumberFormat="1" applyFont="1" applyFill="1" applyAlignment="1" applyProtection="1">
      <alignment vertical="center"/>
      <protection locked="0"/>
    </xf>
    <xf numFmtId="2" fontId="4" fillId="5" borderId="8" xfId="0" applyNumberFormat="1" applyFont="1" applyFill="1" applyBorder="1" applyAlignment="1" applyProtection="1">
      <alignment vertical="center"/>
      <protection locked="0"/>
    </xf>
    <xf numFmtId="0" fontId="3" fillId="0" borderId="0" xfId="0" applyFont="1" applyAlignment="1">
      <alignment vertical="center"/>
    </xf>
    <xf numFmtId="2" fontId="3" fillId="0" borderId="2" xfId="0" applyNumberFormat="1" applyFont="1" applyBorder="1" applyAlignment="1" applyProtection="1">
      <alignment horizontal="center"/>
      <protection locked="0"/>
    </xf>
    <xf numFmtId="0" fontId="3" fillId="0" borderId="2" xfId="0" applyFont="1" applyBorder="1" applyProtection="1">
      <protection locked="0"/>
    </xf>
    <xf numFmtId="38" fontId="4" fillId="0" borderId="5" xfId="1" applyNumberFormat="1" applyFont="1" applyFill="1" applyBorder="1" applyProtection="1">
      <protection locked="0"/>
    </xf>
    <xf numFmtId="0" fontId="3" fillId="6" borderId="11" xfId="0" applyFont="1" applyFill="1" applyBorder="1" applyAlignment="1">
      <alignment horizontal="center" vertical="center"/>
    </xf>
    <xf numFmtId="3" fontId="12" fillId="6" borderId="11" xfId="0" applyNumberFormat="1" applyFont="1" applyFill="1" applyBorder="1" applyAlignment="1">
      <alignment horizontal="center" vertical="center"/>
    </xf>
    <xf numFmtId="4" fontId="3" fillId="6" borderId="11" xfId="0" applyNumberFormat="1" applyFont="1" applyFill="1" applyBorder="1" applyAlignment="1">
      <alignment vertical="center"/>
    </xf>
    <xf numFmtId="0" fontId="3" fillId="0" borderId="4" xfId="0" applyFont="1" applyBorder="1" applyAlignment="1" applyProtection="1">
      <alignment wrapText="1"/>
      <protection locked="0"/>
    </xf>
    <xf numFmtId="0" fontId="3" fillId="0" borderId="8" xfId="0" applyFont="1" applyBorder="1" applyAlignment="1" applyProtection="1">
      <alignment wrapText="1"/>
      <protection locked="0"/>
    </xf>
    <xf numFmtId="2" fontId="3" fillId="6" borderId="11" xfId="0" applyNumberFormat="1" applyFont="1" applyFill="1" applyBorder="1" applyAlignment="1">
      <alignment horizontal="center" vertical="center"/>
    </xf>
    <xf numFmtId="3" fontId="12" fillId="0" borderId="11" xfId="0" quotePrefix="1" applyNumberFormat="1" applyFont="1" applyBorder="1" applyAlignment="1">
      <alignment horizontal="center" vertical="center"/>
    </xf>
    <xf numFmtId="168" fontId="3" fillId="0" borderId="1" xfId="0" applyNumberFormat="1" applyFont="1" applyBorder="1" applyAlignment="1" applyProtection="1">
      <alignment horizontal="center" wrapText="1"/>
      <protection locked="0"/>
    </xf>
    <xf numFmtId="168" fontId="4" fillId="5" borderId="11"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wrapText="1"/>
      <protection locked="0"/>
    </xf>
    <xf numFmtId="2" fontId="4" fillId="5" borderId="9" xfId="0" applyNumberFormat="1" applyFont="1" applyFill="1" applyBorder="1" applyAlignment="1" applyProtection="1">
      <alignment vertical="center"/>
      <protection locked="0"/>
    </xf>
    <xf numFmtId="2" fontId="4" fillId="5" borderId="14" xfId="0" applyNumberFormat="1" applyFont="1" applyFill="1" applyBorder="1" applyAlignment="1" applyProtection="1">
      <alignment vertical="center"/>
      <protection locked="0"/>
    </xf>
    <xf numFmtId="2" fontId="3" fillId="0" borderId="0" xfId="0" applyNumberFormat="1" applyFont="1" applyAlignment="1" applyProtection="1">
      <alignment horizontal="center"/>
      <protection locked="0"/>
    </xf>
    <xf numFmtId="0" fontId="3" fillId="0" borderId="0" xfId="0" applyFont="1" applyProtection="1">
      <protection locked="0"/>
    </xf>
    <xf numFmtId="38" fontId="3" fillId="0" borderId="0" xfId="1" applyNumberFormat="1" applyFont="1" applyFill="1" applyBorder="1" applyProtection="1">
      <protection locked="0"/>
    </xf>
    <xf numFmtId="0" fontId="4" fillId="0" borderId="0" xfId="0" applyFont="1" applyProtection="1">
      <protection locked="0"/>
    </xf>
    <xf numFmtId="2" fontId="4" fillId="0" borderId="0" xfId="0" applyNumberFormat="1" applyFont="1" applyProtection="1">
      <protection locked="0"/>
    </xf>
    <xf numFmtId="38" fontId="3" fillId="6" borderId="15" xfId="1" applyNumberFormat="1" applyFont="1" applyFill="1" applyBorder="1" applyAlignment="1" applyProtection="1">
      <alignment vertical="center"/>
      <protection locked="0"/>
    </xf>
    <xf numFmtId="0" fontId="3" fillId="0" borderId="9" xfId="0" applyFont="1" applyBorder="1" applyProtection="1">
      <protection locked="0"/>
    </xf>
    <xf numFmtId="168" fontId="3" fillId="0" borderId="10" xfId="0" applyNumberFormat="1" applyFont="1" applyBorder="1" applyAlignment="1" applyProtection="1">
      <alignment horizontal="center" wrapText="1"/>
      <protection locked="0"/>
    </xf>
    <xf numFmtId="0" fontId="3" fillId="0" borderId="9" xfId="0" applyFont="1" applyBorder="1" applyAlignment="1" applyProtection="1">
      <alignment wrapText="1"/>
      <protection locked="0"/>
    </xf>
    <xf numFmtId="168" fontId="4" fillId="5" borderId="10"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protection locked="0"/>
    </xf>
    <xf numFmtId="2" fontId="3" fillId="5" borderId="9" xfId="0" applyNumberFormat="1" applyFont="1" applyFill="1" applyBorder="1" applyAlignment="1" applyProtection="1">
      <alignment vertical="center"/>
      <protection locked="0"/>
    </xf>
    <xf numFmtId="2" fontId="3" fillId="5" borderId="14" xfId="0" applyNumberFormat="1" applyFont="1" applyFill="1" applyBorder="1" applyAlignment="1" applyProtection="1">
      <alignment vertical="center"/>
      <protection locked="0"/>
    </xf>
    <xf numFmtId="38" fontId="4" fillId="0" borderId="0" xfId="1" applyNumberFormat="1" applyFont="1" applyFill="1" applyBorder="1" applyProtection="1">
      <protection locked="0"/>
    </xf>
    <xf numFmtId="168" fontId="3" fillId="0" borderId="11" xfId="0" applyNumberFormat="1" applyFont="1" applyBorder="1" applyAlignment="1" applyProtection="1">
      <alignment horizontal="center" vertical="top" wrapText="1"/>
      <protection locked="0"/>
    </xf>
    <xf numFmtId="0" fontId="3" fillId="0" borderId="8" xfId="0" applyFont="1" applyBorder="1" applyProtection="1">
      <protection locked="0"/>
    </xf>
    <xf numFmtId="168" fontId="4" fillId="5" borderId="11" xfId="0" applyNumberFormat="1" applyFont="1" applyFill="1" applyBorder="1" applyAlignment="1" applyProtection="1">
      <alignment horizontal="center" vertical="center"/>
      <protection locked="0"/>
    </xf>
    <xf numFmtId="0" fontId="4" fillId="5" borderId="10" xfId="0" applyFont="1" applyFill="1" applyBorder="1" applyAlignment="1" applyProtection="1">
      <alignment vertical="center"/>
      <protection locked="0"/>
    </xf>
    <xf numFmtId="0" fontId="3" fillId="0" borderId="14" xfId="0" applyFont="1" applyBorder="1" applyProtection="1">
      <protection locked="0"/>
    </xf>
    <xf numFmtId="0" fontId="3" fillId="0" borderId="0" xfId="0" applyFont="1" applyAlignment="1" applyProtection="1">
      <alignment horizontal="center"/>
      <protection locked="0"/>
    </xf>
    <xf numFmtId="168" fontId="4" fillId="0" borderId="0" xfId="0" applyNumberFormat="1" applyFont="1" applyAlignment="1" applyProtection="1">
      <alignment horizontal="center"/>
      <protection locked="0"/>
    </xf>
    <xf numFmtId="168" fontId="4" fillId="5" borderId="10"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2" fontId="3" fillId="0" borderId="10" xfId="0" applyNumberFormat="1" applyFont="1" applyBorder="1" applyAlignment="1" applyProtection="1">
      <alignment horizontal="center" wrapText="1"/>
      <protection locked="0"/>
    </xf>
    <xf numFmtId="2" fontId="3" fillId="0" borderId="4" xfId="0" applyNumberFormat="1" applyFont="1" applyBorder="1" applyAlignment="1" applyProtection="1">
      <alignment horizontal="center" wrapText="1"/>
      <protection locked="0"/>
    </xf>
    <xf numFmtId="2" fontId="3" fillId="0" borderId="11" xfId="0" applyNumberFormat="1"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11" xfId="0" applyFont="1" applyBorder="1" applyAlignment="1" applyProtection="1">
      <alignment horizontal="center" vertical="top"/>
      <protection locked="0"/>
    </xf>
    <xf numFmtId="0" fontId="3" fillId="0" borderId="11" xfId="0" applyFont="1" applyBorder="1" applyAlignment="1" applyProtection="1">
      <alignment horizontal="center" vertical="top" wrapText="1"/>
      <protection locked="0"/>
    </xf>
    <xf numFmtId="0" fontId="3" fillId="0" borderId="5" xfId="0" applyFont="1" applyBorder="1" applyProtection="1">
      <protection locked="0"/>
    </xf>
    <xf numFmtId="2" fontId="3" fillId="0" borderId="6" xfId="0" applyNumberFormat="1" applyFont="1" applyBorder="1" applyProtection="1">
      <protection locked="0"/>
    </xf>
    <xf numFmtId="2" fontId="3" fillId="0" borderId="3" xfId="0" applyNumberFormat="1" applyFont="1" applyBorder="1" applyProtection="1">
      <protection locked="0"/>
    </xf>
    <xf numFmtId="2" fontId="4" fillId="0" borderId="0" xfId="0" applyNumberFormat="1" applyFont="1" applyAlignment="1" applyProtection="1">
      <alignment horizontal="center"/>
      <protection locked="0"/>
    </xf>
    <xf numFmtId="0" fontId="3" fillId="0" borderId="13"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2" fontId="3" fillId="0" borderId="3" xfId="0" applyNumberFormat="1" applyFont="1" applyBorder="1" applyAlignment="1" applyProtection="1">
      <alignment horizontal="center" vertical="top" wrapText="1"/>
      <protection locked="0"/>
    </xf>
    <xf numFmtId="2" fontId="3" fillId="0" borderId="4" xfId="0" applyNumberFormat="1" applyFont="1" applyBorder="1" applyAlignment="1" applyProtection="1">
      <alignment horizontal="center" vertical="top" wrapText="1"/>
      <protection locked="0"/>
    </xf>
    <xf numFmtId="2" fontId="3" fillId="0" borderId="15"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2" fontId="3" fillId="0" borderId="10" xfId="0" applyNumberFormat="1" applyFont="1" applyBorder="1" applyAlignment="1" applyProtection="1">
      <alignment horizontal="center" vertical="top" wrapText="1"/>
      <protection locked="0"/>
    </xf>
    <xf numFmtId="0" fontId="3" fillId="0" borderId="3" xfId="0" applyFont="1" applyBorder="1" applyAlignment="1" applyProtection="1">
      <alignment horizontal="center" wrapText="1"/>
      <protection locked="0"/>
    </xf>
    <xf numFmtId="2" fontId="3" fillId="0" borderId="1" xfId="0" applyNumberFormat="1" applyFont="1" applyBorder="1" applyAlignment="1" applyProtection="1">
      <alignment horizontal="center" vertical="top" wrapText="1"/>
      <protection locked="0"/>
    </xf>
    <xf numFmtId="2" fontId="3" fillId="0" borderId="3" xfId="0" applyNumberFormat="1" applyFont="1" applyBorder="1" applyAlignment="1" applyProtection="1">
      <alignment horizontal="center" wrapText="1"/>
      <protection locked="0"/>
    </xf>
    <xf numFmtId="2" fontId="3" fillId="0" borderId="15" xfId="0" applyNumberFormat="1" applyFont="1" applyBorder="1" applyAlignment="1" applyProtection="1">
      <alignment horizontal="center" wrapText="1"/>
      <protection locked="0"/>
    </xf>
    <xf numFmtId="2" fontId="3" fillId="0" borderId="1" xfId="0" applyNumberFormat="1" applyFont="1" applyBorder="1" applyAlignment="1" applyProtection="1">
      <alignment horizontal="center" vertical="center" wrapText="1"/>
      <protection locked="0"/>
    </xf>
    <xf numFmtId="2" fontId="3" fillId="0" borderId="3" xfId="0" applyNumberFormat="1" applyFont="1" applyBorder="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xf numFmtId="2" fontId="3" fillId="0" borderId="1" xfId="0" applyNumberFormat="1" applyFont="1" applyBorder="1" applyAlignment="1" applyProtection="1">
      <alignment horizontal="center" vertical="top"/>
      <protection locked="0"/>
    </xf>
    <xf numFmtId="2" fontId="3" fillId="0" borderId="3" xfId="0" applyNumberFormat="1" applyFont="1" applyBorder="1" applyAlignment="1" applyProtection="1">
      <alignment horizontal="center" vertical="top"/>
      <protection locked="0"/>
    </xf>
    <xf numFmtId="2" fontId="3" fillId="0" borderId="4" xfId="0" applyNumberFormat="1" applyFont="1" applyBorder="1" applyAlignment="1" applyProtection="1">
      <alignment horizontal="center" vertical="top"/>
      <protection locked="0"/>
    </xf>
    <xf numFmtId="0" fontId="4" fillId="0" borderId="9" xfId="0" applyFont="1" applyBorder="1" applyProtection="1">
      <protection locked="0"/>
    </xf>
    <xf numFmtId="0" fontId="3" fillId="5" borderId="9" xfId="0" applyFont="1" applyFill="1" applyBorder="1" applyAlignment="1" applyProtection="1">
      <alignment vertical="center"/>
      <protection locked="0"/>
    </xf>
    <xf numFmtId="0" fontId="3" fillId="0" borderId="19" xfId="0" applyFont="1" applyBorder="1" applyProtection="1">
      <protection locked="0"/>
    </xf>
    <xf numFmtId="2" fontId="3" fillId="0" borderId="19" xfId="0" applyNumberFormat="1" applyFont="1" applyBorder="1" applyProtection="1">
      <protection locked="0"/>
    </xf>
    <xf numFmtId="2" fontId="3" fillId="0" borderId="20" xfId="0" applyNumberFormat="1" applyFont="1" applyBorder="1" applyProtection="1">
      <protection locked="0"/>
    </xf>
    <xf numFmtId="2" fontId="3" fillId="6" borderId="13" xfId="0" applyNumberFormat="1" applyFont="1" applyFill="1" applyBorder="1" applyProtection="1">
      <protection locked="0"/>
    </xf>
    <xf numFmtId="2" fontId="3" fillId="6" borderId="7" xfId="0" applyNumberFormat="1" applyFont="1" applyFill="1" applyBorder="1" applyProtection="1">
      <protection locked="0"/>
    </xf>
    <xf numFmtId="2" fontId="3" fillId="6" borderId="12" xfId="0" applyNumberFormat="1" applyFont="1" applyFill="1" applyBorder="1" applyProtection="1">
      <protection locked="0"/>
    </xf>
    <xf numFmtId="2" fontId="8" fillId="6" borderId="5" xfId="0" applyNumberFormat="1" applyFont="1" applyFill="1" applyBorder="1" applyAlignment="1" applyProtection="1">
      <alignment horizontal="center"/>
      <protection locked="0"/>
    </xf>
    <xf numFmtId="0" fontId="8" fillId="6" borderId="5" xfId="0" applyFont="1" applyFill="1" applyBorder="1" applyProtection="1">
      <protection locked="0"/>
    </xf>
    <xf numFmtId="0" fontId="8" fillId="6" borderId="5" xfId="0" applyFont="1" applyFill="1" applyBorder="1" applyAlignment="1" applyProtection="1">
      <alignment horizontal="center"/>
      <protection locked="0"/>
    </xf>
    <xf numFmtId="2" fontId="8" fillId="6" borderId="5" xfId="0" applyNumberFormat="1" applyFont="1" applyFill="1" applyBorder="1" applyProtection="1">
      <protection locked="0"/>
    </xf>
    <xf numFmtId="168" fontId="13" fillId="0" borderId="0" xfId="0" applyNumberFormat="1" applyFont="1"/>
    <xf numFmtId="0" fontId="13" fillId="0" borderId="0" xfId="0" applyFont="1" applyAlignment="1">
      <alignment horizontal="right"/>
    </xf>
    <xf numFmtId="0" fontId="13" fillId="0" borderId="0" xfId="0" applyFont="1"/>
    <xf numFmtId="0" fontId="13" fillId="6" borderId="5" xfId="0" applyFont="1" applyFill="1" applyBorder="1"/>
    <xf numFmtId="168" fontId="13" fillId="0" borderId="0" xfId="0" applyNumberFormat="1" applyFont="1" applyAlignment="1">
      <alignment horizontal="right"/>
    </xf>
    <xf numFmtId="0" fontId="13" fillId="6" borderId="9" xfId="0" applyFont="1" applyFill="1" applyBorder="1"/>
    <xf numFmtId="38" fontId="4" fillId="0" borderId="0" xfId="1" applyNumberFormat="1" applyFont="1" applyFill="1" applyBorder="1" applyAlignment="1" applyProtection="1">
      <alignment horizontal="center"/>
      <protection locked="0"/>
    </xf>
    <xf numFmtId="0" fontId="3" fillId="5" borderId="9" xfId="0" applyFont="1" applyFill="1" applyBorder="1" applyAlignment="1" applyProtection="1">
      <alignment horizontal="center" vertical="center"/>
      <protection locked="0"/>
    </xf>
    <xf numFmtId="0" fontId="3" fillId="6" borderId="12" xfId="0" applyFont="1" applyFill="1" applyBorder="1" applyAlignment="1">
      <alignment horizontal="center" vertical="center"/>
    </xf>
    <xf numFmtId="4" fontId="3" fillId="6" borderId="12" xfId="0" applyNumberFormat="1" applyFont="1" applyFill="1" applyBorder="1" applyAlignment="1">
      <alignment vertical="center"/>
    </xf>
    <xf numFmtId="0" fontId="3" fillId="6" borderId="13" xfId="0" applyFont="1" applyFill="1" applyBorder="1" applyAlignment="1">
      <alignment horizontal="center" vertical="center"/>
    </xf>
    <xf numFmtId="3" fontId="12" fillId="6" borderId="7" xfId="0" applyNumberFormat="1" applyFont="1" applyFill="1" applyBorder="1" applyAlignment="1">
      <alignment horizontal="center" vertical="center"/>
    </xf>
    <xf numFmtId="3" fontId="12" fillId="6" borderId="6" xfId="0" applyNumberFormat="1" applyFont="1" applyFill="1" applyBorder="1" applyAlignment="1">
      <alignment horizontal="center" vertical="center"/>
    </xf>
    <xf numFmtId="4" fontId="3" fillId="6" borderId="13" xfId="0" applyNumberFormat="1" applyFont="1" applyFill="1" applyBorder="1" applyAlignment="1">
      <alignment vertical="center"/>
    </xf>
    <xf numFmtId="0" fontId="3" fillId="6" borderId="15" xfId="0" applyFont="1" applyFill="1" applyBorder="1" applyProtection="1">
      <protection locked="0"/>
    </xf>
    <xf numFmtId="0" fontId="3" fillId="6" borderId="15" xfId="0" applyFont="1" applyFill="1" applyBorder="1" applyAlignment="1" applyProtection="1">
      <alignment horizontal="center"/>
      <protection locked="0"/>
    </xf>
    <xf numFmtId="2" fontId="3" fillId="6" borderId="8" xfId="0" applyNumberFormat="1" applyFont="1" applyFill="1" applyBorder="1" applyProtection="1">
      <protection locked="0"/>
    </xf>
    <xf numFmtId="2" fontId="3" fillId="6" borderId="15" xfId="0" applyNumberFormat="1" applyFont="1" applyFill="1" applyBorder="1" applyProtection="1">
      <protection locked="0"/>
    </xf>
    <xf numFmtId="0" fontId="3" fillId="0" borderId="1" xfId="0" applyFont="1" applyBorder="1" applyAlignment="1" applyProtection="1">
      <alignment horizontal="center" wrapText="1"/>
      <protection locked="0"/>
    </xf>
    <xf numFmtId="2" fontId="4" fillId="0" borderId="0" xfId="0" applyNumberFormat="1" applyFont="1" applyAlignment="1" applyProtection="1">
      <alignment horizontal="right"/>
      <protection locked="0"/>
    </xf>
    <xf numFmtId="0" fontId="3" fillId="0" borderId="0" xfId="0" applyFont="1" applyAlignment="1" applyProtection="1">
      <alignment horizontal="center" wrapText="1"/>
      <protection locked="0"/>
    </xf>
    <xf numFmtId="38" fontId="1" fillId="5" borderId="11" xfId="1" applyNumberFormat="1" applyFont="1" applyFill="1" applyBorder="1" applyAlignment="1" applyProtection="1">
      <alignment horizontal="center"/>
      <protection locked="0"/>
    </xf>
    <xf numFmtId="38" fontId="3" fillId="6" borderId="7" xfId="1" applyNumberFormat="1" applyFont="1" applyFill="1" applyBorder="1" applyAlignment="1" applyProtection="1">
      <protection locked="0"/>
    </xf>
    <xf numFmtId="38" fontId="3" fillId="6" borderId="12" xfId="1" applyNumberFormat="1" applyFont="1" applyFill="1" applyBorder="1" applyAlignment="1" applyProtection="1">
      <protection locked="0"/>
    </xf>
    <xf numFmtId="2" fontId="4" fillId="6" borderId="3" xfId="0" applyNumberFormat="1" applyFont="1" applyFill="1" applyBorder="1" applyAlignment="1" applyProtection="1">
      <alignment horizontal="center"/>
      <protection locked="0"/>
    </xf>
    <xf numFmtId="0" fontId="4" fillId="6" borderId="3" xfId="0" applyFont="1" applyFill="1" applyBorder="1" applyAlignment="1" applyProtection="1">
      <alignment horizontal="center"/>
      <protection locked="0"/>
    </xf>
    <xf numFmtId="0" fontId="4" fillId="6" borderId="0" xfId="0" applyFont="1" applyFill="1" applyAlignment="1" applyProtection="1">
      <alignment horizontal="center"/>
      <protection locked="0"/>
    </xf>
    <xf numFmtId="2" fontId="4" fillId="6" borderId="0" xfId="0" applyNumberFormat="1" applyFont="1" applyFill="1" applyAlignment="1" applyProtection="1">
      <alignment horizontal="center"/>
      <protection locked="0"/>
    </xf>
    <xf numFmtId="2" fontId="4" fillId="6" borderId="8" xfId="0" applyNumberFormat="1" applyFont="1" applyFill="1" applyBorder="1" applyAlignment="1" applyProtection="1">
      <alignment horizontal="center"/>
      <protection locked="0"/>
    </xf>
    <xf numFmtId="2" fontId="4" fillId="6" borderId="7" xfId="0" applyNumberFormat="1" applyFont="1" applyFill="1" applyBorder="1" applyAlignment="1" applyProtection="1">
      <alignment horizontal="center"/>
      <protection locked="0"/>
    </xf>
    <xf numFmtId="2" fontId="3" fillId="6" borderId="3" xfId="0" applyNumberFormat="1" applyFont="1" applyFill="1" applyBorder="1" applyAlignment="1" applyProtection="1">
      <alignment horizontal="center"/>
      <protection locked="0"/>
    </xf>
    <xf numFmtId="0" fontId="3" fillId="6" borderId="3" xfId="0" applyFont="1" applyFill="1" applyBorder="1" applyProtection="1">
      <protection locked="0"/>
    </xf>
    <xf numFmtId="0" fontId="3" fillId="6" borderId="0" xfId="0" applyFont="1" applyFill="1" applyProtection="1">
      <protection locked="0"/>
    </xf>
    <xf numFmtId="2" fontId="3" fillId="6" borderId="0" xfId="0" applyNumberFormat="1" applyFont="1" applyFill="1" applyProtection="1">
      <protection locked="0"/>
    </xf>
    <xf numFmtId="0" fontId="3" fillId="6" borderId="5" xfId="0" applyFont="1" applyFill="1" applyBorder="1" applyProtection="1">
      <protection locked="0"/>
    </xf>
    <xf numFmtId="2" fontId="3" fillId="6" borderId="5" xfId="0" applyNumberFormat="1" applyFont="1" applyFill="1" applyBorder="1" applyProtection="1">
      <protection locked="0"/>
    </xf>
    <xf numFmtId="0" fontId="1" fillId="0" borderId="5" xfId="0" applyFont="1" applyBorder="1" applyProtection="1">
      <protection locked="0"/>
    </xf>
    <xf numFmtId="0" fontId="1" fillId="0" borderId="0" xfId="0" applyFont="1" applyProtection="1">
      <protection locked="0"/>
    </xf>
    <xf numFmtId="0" fontId="1" fillId="0" borderId="0" xfId="0" applyFont="1" applyAlignment="1" applyProtection="1">
      <alignment wrapText="1"/>
      <protection locked="0"/>
    </xf>
    <xf numFmtId="0" fontId="0" fillId="0" borderId="10" xfId="0" applyBorder="1" applyAlignment="1" applyProtection="1">
      <alignment wrapText="1"/>
      <protection locked="0"/>
    </xf>
    <xf numFmtId="0" fontId="3" fillId="0" borderId="15" xfId="0" applyFont="1" applyBorder="1" applyAlignment="1" applyProtection="1">
      <alignment horizontal="center" vertical="top" wrapText="1"/>
      <protection locked="0"/>
    </xf>
    <xf numFmtId="0" fontId="1" fillId="5" borderId="9" xfId="0" applyFont="1" applyFill="1" applyBorder="1" applyAlignment="1" applyProtection="1">
      <alignment vertical="center"/>
      <protection locked="0"/>
    </xf>
    <xf numFmtId="2" fontId="3" fillId="7" borderId="0" xfId="0" applyNumberFormat="1" applyFont="1" applyFill="1" applyAlignment="1" applyProtection="1">
      <alignment horizontal="center" vertical="top" wrapText="1"/>
      <protection locked="0"/>
    </xf>
    <xf numFmtId="0" fontId="3" fillId="7" borderId="0" xfId="0" applyFont="1" applyFill="1" applyAlignment="1">
      <alignment horizontal="center" vertical="center"/>
    </xf>
    <xf numFmtId="4" fontId="3" fillId="7" borderId="0" xfId="0" applyNumberFormat="1" applyFont="1" applyFill="1" applyAlignment="1">
      <alignment vertical="center"/>
    </xf>
    <xf numFmtId="38" fontId="3" fillId="7" borderId="0" xfId="1" applyNumberFormat="1" applyFont="1" applyFill="1" applyBorder="1" applyAlignment="1" applyProtection="1">
      <alignment vertical="center"/>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2" fontId="3" fillId="0" borderId="0" xfId="0" applyNumberFormat="1" applyFont="1" applyAlignment="1" applyProtection="1">
      <alignment vertical="center"/>
      <protection locked="0"/>
    </xf>
    <xf numFmtId="3" fontId="3" fillId="6" borderId="11" xfId="0" applyNumberFormat="1" applyFont="1" applyFill="1" applyBorder="1" applyAlignment="1">
      <alignment vertical="center"/>
    </xf>
    <xf numFmtId="0" fontId="14" fillId="0" borderId="8" xfId="0" applyFont="1" applyBorder="1" applyProtection="1">
      <protection locked="0"/>
    </xf>
    <xf numFmtId="0" fontId="15" fillId="0" borderId="3" xfId="0" applyFont="1" applyBorder="1" applyAlignment="1" applyProtection="1">
      <alignment wrapText="1"/>
      <protection locked="0"/>
    </xf>
    <xf numFmtId="0" fontId="15" fillId="0" borderId="0" xfId="0" applyFont="1" applyAlignment="1" applyProtection="1">
      <alignment wrapText="1"/>
      <protection locked="0"/>
    </xf>
    <xf numFmtId="0" fontId="3" fillId="6" borderId="15" xfId="0" applyFont="1" applyFill="1" applyBorder="1" applyAlignment="1">
      <alignment horizontal="center" vertical="center"/>
    </xf>
    <xf numFmtId="3" fontId="3" fillId="6" borderId="15" xfId="0" applyNumberFormat="1" applyFont="1" applyFill="1" applyBorder="1" applyAlignment="1">
      <alignment horizontal="center" vertical="center"/>
    </xf>
    <xf numFmtId="4" fontId="3" fillId="6" borderId="15" xfId="0" applyNumberFormat="1" applyFont="1" applyFill="1" applyBorder="1" applyAlignment="1">
      <alignment vertical="center"/>
    </xf>
    <xf numFmtId="0" fontId="15" fillId="0" borderId="1" xfId="0" applyFont="1" applyBorder="1" applyAlignment="1" applyProtection="1">
      <alignment wrapText="1"/>
      <protection locked="0"/>
    </xf>
    <xf numFmtId="0" fontId="0" fillId="0" borderId="1" xfId="0" applyBorder="1" applyAlignment="1" applyProtection="1">
      <alignment wrapText="1"/>
      <protection locked="0"/>
    </xf>
    <xf numFmtId="169" fontId="3" fillId="0" borderId="10" xfId="2" applyNumberFormat="1" applyFont="1" applyFill="1" applyBorder="1" applyAlignment="1" applyProtection="1">
      <alignment horizontal="center" vertical="center"/>
      <protection locked="0"/>
    </xf>
    <xf numFmtId="0" fontId="1" fillId="0" borderId="14" xfId="0" applyFont="1" applyBorder="1" applyAlignment="1" applyProtection="1">
      <alignment vertical="center"/>
      <protection locked="0"/>
    </xf>
    <xf numFmtId="2" fontId="3" fillId="0" borderId="0" xfId="0" quotePrefix="1" applyNumberFormat="1" applyFont="1" applyProtection="1">
      <protection locked="0"/>
    </xf>
    <xf numFmtId="168" fontId="3" fillId="0" borderId="1" xfId="0" applyNumberFormat="1" applyFont="1" applyBorder="1" applyAlignment="1" applyProtection="1">
      <alignment horizontal="center" vertical="top" wrapText="1"/>
      <protection locked="0"/>
    </xf>
    <xf numFmtId="168" fontId="1" fillId="5" borderId="10" xfId="0" applyNumberFormat="1" applyFont="1" applyFill="1" applyBorder="1" applyAlignment="1" applyProtection="1">
      <alignment horizontal="center" vertical="center" wrapText="1"/>
      <protection locked="0"/>
    </xf>
    <xf numFmtId="167" fontId="1" fillId="0" borderId="0" xfId="0" applyNumberFormat="1" applyFont="1" applyAlignment="1" applyProtection="1">
      <alignment horizontal="center" wrapText="1"/>
      <protection locked="0"/>
    </xf>
    <xf numFmtId="168" fontId="1" fillId="0" borderId="5" xfId="0" applyNumberFormat="1" applyFont="1" applyBorder="1" applyAlignment="1" applyProtection="1">
      <alignment horizontal="center"/>
      <protection locked="0"/>
    </xf>
    <xf numFmtId="168" fontId="1" fillId="5" borderId="11" xfId="0" applyNumberFormat="1" applyFont="1" applyFill="1" applyBorder="1" applyAlignment="1" applyProtection="1">
      <alignment horizontal="center" vertical="center"/>
      <protection locked="0"/>
    </xf>
    <xf numFmtId="168" fontId="1" fillId="5" borderId="10" xfId="0" applyNumberFormat="1" applyFont="1" applyFill="1" applyBorder="1" applyAlignment="1" applyProtection="1">
      <alignment horizontal="center" vertical="center"/>
      <protection locked="0"/>
    </xf>
    <xf numFmtId="168" fontId="1" fillId="0" borderId="0" xfId="0" applyNumberFormat="1" applyFont="1" applyAlignment="1" applyProtection="1">
      <alignment horizontal="center"/>
      <protection locked="0"/>
    </xf>
    <xf numFmtId="2" fontId="1" fillId="0" borderId="0" xfId="0" applyNumberFormat="1" applyFont="1" applyProtection="1">
      <protection locked="0"/>
    </xf>
    <xf numFmtId="38" fontId="1" fillId="0" borderId="0" xfId="1" applyNumberFormat="1" applyFont="1" applyFill="1" applyBorder="1" applyProtection="1">
      <protection locked="0"/>
    </xf>
    <xf numFmtId="3" fontId="1" fillId="5" borderId="11" xfId="0" quotePrefix="1" applyNumberFormat="1" applyFont="1" applyFill="1" applyBorder="1" applyAlignment="1">
      <alignment horizontal="center" vertical="center"/>
    </xf>
    <xf numFmtId="3" fontId="1" fillId="5" borderId="11" xfId="0" applyNumberFormat="1" applyFont="1" applyFill="1" applyBorder="1" applyAlignment="1">
      <alignment horizontal="center" vertical="center"/>
    </xf>
    <xf numFmtId="4" fontId="1" fillId="5" borderId="11"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3" fillId="0" borderId="11" xfId="0" quotePrefix="1" applyNumberFormat="1" applyFont="1" applyBorder="1" applyAlignment="1">
      <alignment horizontal="center" vertical="center"/>
    </xf>
    <xf numFmtId="3" fontId="3" fillId="7" borderId="0" xfId="0" applyNumberFormat="1" applyFont="1" applyFill="1" applyAlignment="1">
      <alignment horizontal="center" vertical="center"/>
    </xf>
    <xf numFmtId="168" fontId="1" fillId="0" borderId="0" xfId="0" applyNumberFormat="1" applyFont="1" applyAlignment="1" applyProtection="1">
      <alignment horizontal="center" vertical="center"/>
      <protection locked="0"/>
    </xf>
    <xf numFmtId="38" fontId="1" fillId="0" borderId="0" xfId="1" applyNumberFormat="1" applyFont="1" applyFill="1" applyBorder="1" applyAlignment="1" applyProtection="1">
      <alignment vertical="center"/>
      <protection locked="0"/>
    </xf>
    <xf numFmtId="2" fontId="3" fillId="0" borderId="10" xfId="0" applyNumberFormat="1" applyFont="1" applyBorder="1" applyAlignment="1" applyProtection="1">
      <alignment horizontal="center" vertical="top"/>
      <protection locked="0"/>
    </xf>
    <xf numFmtId="2" fontId="3" fillId="0" borderId="11" xfId="0" applyNumberFormat="1" applyFont="1" applyBorder="1" applyAlignment="1" applyProtection="1">
      <alignment horizontal="center" vertical="top"/>
      <protection locked="0"/>
    </xf>
    <xf numFmtId="0" fontId="1" fillId="0" borderId="0" xfId="0" applyFont="1" applyAlignment="1" applyProtection="1">
      <alignment horizontal="center"/>
      <protection locked="0"/>
    </xf>
    <xf numFmtId="2" fontId="1" fillId="0" borderId="5" xfId="0" applyNumberFormat="1" applyFont="1" applyBorder="1" applyProtection="1">
      <protection locked="0"/>
    </xf>
    <xf numFmtId="38" fontId="1" fillId="0" borderId="5" xfId="1" applyNumberFormat="1" applyFont="1" applyFill="1" applyBorder="1" applyProtection="1">
      <protection locked="0"/>
    </xf>
    <xf numFmtId="0" fontId="1" fillId="0" borderId="5" xfId="0" applyFont="1" applyBorder="1" applyAlignment="1" applyProtection="1">
      <alignment horizontal="center"/>
      <protection locked="0"/>
    </xf>
    <xf numFmtId="3" fontId="3" fillId="6" borderId="7" xfId="0" applyNumberFormat="1" applyFont="1" applyFill="1" applyBorder="1" applyAlignment="1">
      <alignment horizontal="center" vertical="center"/>
    </xf>
    <xf numFmtId="3" fontId="3" fillId="6" borderId="6" xfId="0" applyNumberFormat="1" applyFont="1" applyFill="1" applyBorder="1" applyAlignment="1">
      <alignment horizontal="center" vertical="center"/>
    </xf>
    <xf numFmtId="2" fontId="0" fillId="0" borderId="1" xfId="0" applyNumberFormat="1" applyBorder="1" applyAlignment="1" applyProtection="1">
      <alignment horizontal="center" wrapText="1"/>
      <protection locked="0"/>
    </xf>
    <xf numFmtId="2" fontId="0" fillId="0" borderId="1" xfId="0" applyNumberFormat="1" applyBorder="1" applyAlignment="1" applyProtection="1">
      <alignment horizontal="center" vertical="top" wrapText="1"/>
      <protection locked="0"/>
    </xf>
    <xf numFmtId="2" fontId="0" fillId="0" borderId="3" xfId="0" applyNumberFormat="1" applyBorder="1" applyAlignment="1" applyProtection="1">
      <alignment horizontal="center" vertical="top" wrapText="1"/>
      <protection locked="0"/>
    </xf>
    <xf numFmtId="0" fontId="0" fillId="0" borderId="24" xfId="0" applyBorder="1" applyAlignment="1" applyProtection="1">
      <alignment wrapText="1"/>
      <protection locked="0"/>
    </xf>
    <xf numFmtId="2" fontId="0" fillId="0" borderId="4" xfId="0" applyNumberFormat="1" applyBorder="1" applyAlignment="1" applyProtection="1">
      <alignment horizontal="center" vertical="top" wrapText="1"/>
      <protection locked="0"/>
    </xf>
    <xf numFmtId="0" fontId="0" fillId="0" borderId="4" xfId="0" applyBorder="1" applyAlignment="1" applyProtection="1">
      <alignment wrapText="1"/>
      <protection locked="0"/>
    </xf>
    <xf numFmtId="2" fontId="0" fillId="0" borderId="10"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2" fontId="0" fillId="0" borderId="11" xfId="0" applyNumberFormat="1" applyBorder="1" applyAlignment="1" applyProtection="1">
      <alignment horizontal="center" wrapText="1"/>
      <protection locked="0"/>
    </xf>
    <xf numFmtId="0" fontId="0" fillId="0" borderId="11" xfId="0" applyBorder="1" applyAlignment="1" applyProtection="1">
      <alignment wrapText="1"/>
      <protection locked="0"/>
    </xf>
    <xf numFmtId="2" fontId="8" fillId="0" borderId="11" xfId="0" applyNumberFormat="1" applyFont="1" applyBorder="1" applyAlignment="1">
      <alignment horizontal="center"/>
    </xf>
    <xf numFmtId="0" fontId="8" fillId="0" borderId="11" xfId="0" applyFont="1" applyBorder="1" applyAlignment="1">
      <alignment horizontal="center"/>
    </xf>
    <xf numFmtId="3" fontId="8" fillId="0" borderId="11" xfId="0" applyNumberFormat="1" applyFont="1" applyBorder="1"/>
    <xf numFmtId="0" fontId="10" fillId="3" borderId="5" xfId="0" applyFont="1" applyFill="1" applyBorder="1" applyAlignment="1">
      <alignment horizontal="center" vertical="center"/>
    </xf>
    <xf numFmtId="0" fontId="0" fillId="0" borderId="0" xfId="0" applyProtection="1">
      <protection locked="0"/>
    </xf>
    <xf numFmtId="2" fontId="0" fillId="0" borderId="0" xfId="0" applyNumberFormat="1" applyProtection="1">
      <protection locked="0"/>
    </xf>
    <xf numFmtId="0" fontId="14" fillId="0" borderId="0" xfId="0" applyFont="1"/>
    <xf numFmtId="0" fontId="21" fillId="0" borderId="0" xfId="3" applyFont="1"/>
    <xf numFmtId="0" fontId="8" fillId="0" borderId="11" xfId="0" applyFont="1" applyBorder="1"/>
    <xf numFmtId="2" fontId="1" fillId="5" borderId="10" xfId="0" applyNumberFormat="1" applyFont="1" applyFill="1" applyBorder="1" applyAlignment="1" applyProtection="1">
      <alignment horizontal="center"/>
      <protection locked="0"/>
    </xf>
    <xf numFmtId="2" fontId="14" fillId="0" borderId="3" xfId="0" applyNumberFormat="1" applyFont="1" applyBorder="1" applyAlignment="1" applyProtection="1">
      <alignment horizontal="center" vertical="top" wrapText="1"/>
      <protection locked="0"/>
    </xf>
    <xf numFmtId="3" fontId="12" fillId="6" borderId="12" xfId="0" applyNumberFormat="1" applyFont="1" applyFill="1" applyBorder="1" applyAlignment="1">
      <alignment horizontal="center" vertical="center"/>
    </xf>
    <xf numFmtId="0" fontId="3" fillId="0" borderId="0" xfId="0" applyFont="1" applyAlignment="1">
      <alignment horizontal="center" vertical="center"/>
    </xf>
    <xf numFmtId="2" fontId="31" fillId="10" borderId="4" xfId="0" applyNumberFormat="1" applyFont="1" applyFill="1" applyBorder="1" applyAlignment="1" applyProtection="1">
      <alignment horizontal="center"/>
      <protection locked="0"/>
    </xf>
    <xf numFmtId="0" fontId="31" fillId="10" borderId="4" xfId="0" applyFont="1" applyFill="1" applyBorder="1" applyProtection="1">
      <protection locked="0"/>
    </xf>
    <xf numFmtId="0" fontId="31" fillId="10" borderId="5" xfId="0" applyFont="1" applyFill="1" applyBorder="1" applyAlignment="1" applyProtection="1">
      <alignment horizontal="center"/>
      <protection locked="0"/>
    </xf>
    <xf numFmtId="2" fontId="31" fillId="10" borderId="5" xfId="0" applyNumberFormat="1" applyFont="1" applyFill="1" applyBorder="1" applyAlignment="1" applyProtection="1">
      <alignment horizontal="center"/>
      <protection locked="0"/>
    </xf>
    <xf numFmtId="2" fontId="31" fillId="10" borderId="6" xfId="0" applyNumberFormat="1" applyFont="1" applyFill="1" applyBorder="1" applyAlignment="1" applyProtection="1">
      <alignment horizontal="center"/>
      <protection locked="0"/>
    </xf>
    <xf numFmtId="2" fontId="31" fillId="10" borderId="12" xfId="0" applyNumberFormat="1" applyFont="1" applyFill="1" applyBorder="1" applyAlignment="1" applyProtection="1">
      <alignment horizontal="center"/>
      <protection locked="0"/>
    </xf>
    <xf numFmtId="2" fontId="31" fillId="10" borderId="11" xfId="0" applyNumberFormat="1" applyFont="1" applyFill="1" applyBorder="1" applyAlignment="1" applyProtection="1">
      <alignment horizontal="center"/>
      <protection locked="0"/>
    </xf>
    <xf numFmtId="2" fontId="31" fillId="10" borderId="11" xfId="0" applyNumberFormat="1" applyFont="1" applyFill="1" applyBorder="1" applyAlignment="1" applyProtection="1">
      <alignment horizontal="center" wrapText="1"/>
      <protection locked="0"/>
    </xf>
    <xf numFmtId="0" fontId="7" fillId="10" borderId="10" xfId="0" applyFont="1" applyFill="1" applyBorder="1" applyAlignment="1">
      <alignment horizontal="center" vertical="center"/>
    </xf>
    <xf numFmtId="2" fontId="7" fillId="10" borderId="11" xfId="0" applyNumberFormat="1" applyFont="1" applyFill="1" applyBorder="1" applyAlignment="1">
      <alignment horizontal="center" vertical="center"/>
    </xf>
    <xf numFmtId="3" fontId="8" fillId="0" borderId="4" xfId="0" applyNumberFormat="1" applyFont="1" applyBorder="1" applyAlignment="1">
      <alignment horizontal="right"/>
    </xf>
    <xf numFmtId="3" fontId="8" fillId="4" borderId="4" xfId="0" applyNumberFormat="1" applyFont="1" applyFill="1" applyBorder="1"/>
    <xf numFmtId="3" fontId="10" fillId="4" borderId="4" xfId="0" applyNumberFormat="1" applyFont="1" applyFill="1" applyBorder="1" applyAlignment="1">
      <alignment horizontal="center"/>
    </xf>
    <xf numFmtId="2" fontId="31" fillId="0" borderId="0" xfId="0" applyNumberFormat="1" applyFont="1" applyAlignment="1" applyProtection="1">
      <alignment horizontal="center"/>
      <protection locked="0"/>
    </xf>
    <xf numFmtId="2" fontId="31" fillId="0" borderId="0" xfId="0" applyNumberFormat="1" applyFont="1" applyAlignment="1" applyProtection="1">
      <alignment horizontal="center" wrapText="1"/>
      <protection locked="0"/>
    </xf>
    <xf numFmtId="3" fontId="10" fillId="0" borderId="0" xfId="0" applyNumberFormat="1" applyFont="1"/>
    <xf numFmtId="3" fontId="8" fillId="0" borderId="0" xfId="0" applyNumberFormat="1" applyFont="1"/>
    <xf numFmtId="3" fontId="8" fillId="0" borderId="0" xfId="0" applyNumberFormat="1" applyFont="1" applyAlignment="1">
      <alignment horizontal="right"/>
    </xf>
    <xf numFmtId="3" fontId="10" fillId="0" borderId="0" xfId="0" applyNumberFormat="1" applyFont="1" applyAlignment="1">
      <alignment horizontal="center"/>
    </xf>
    <xf numFmtId="3" fontId="10" fillId="0" borderId="0" xfId="0" applyNumberFormat="1" applyFont="1" applyAlignment="1">
      <alignment vertical="center"/>
    </xf>
    <xf numFmtId="3" fontId="10" fillId="0" borderId="36" xfId="0" applyNumberFormat="1" applyFont="1" applyBorder="1" applyAlignment="1">
      <alignment vertical="center"/>
    </xf>
    <xf numFmtId="3" fontId="10" fillId="0" borderId="37" xfId="0" applyNumberFormat="1" applyFont="1" applyBorder="1" applyAlignment="1">
      <alignment vertical="center"/>
    </xf>
    <xf numFmtId="0" fontId="8" fillId="0" borderId="3" xfId="0" applyFont="1" applyBorder="1"/>
    <xf numFmtId="0" fontId="8" fillId="0" borderId="7" xfId="0" applyFont="1" applyBorder="1"/>
    <xf numFmtId="0" fontId="10" fillId="3" borderId="0" xfId="0" applyFont="1" applyFill="1" applyAlignment="1">
      <alignment horizontal="center"/>
    </xf>
    <xf numFmtId="3" fontId="10" fillId="0" borderId="38" xfId="0" applyNumberFormat="1" applyFont="1" applyBorder="1" applyAlignment="1">
      <alignment vertical="center"/>
    </xf>
    <xf numFmtId="0" fontId="8" fillId="0" borderId="13" xfId="0" applyFont="1" applyBorder="1"/>
    <xf numFmtId="0" fontId="21" fillId="0" borderId="12" xfId="0" applyFont="1" applyBorder="1" applyAlignment="1">
      <alignment vertical="center" wrapText="1"/>
    </xf>
    <xf numFmtId="0" fontId="21" fillId="0" borderId="11" xfId="0" applyFont="1" applyBorder="1" applyAlignment="1">
      <alignment vertical="center"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1" fillId="0" borderId="11" xfId="0" applyFont="1" applyBorder="1" applyAlignment="1">
      <alignment horizontal="center" vertical="center" wrapText="1"/>
    </xf>
    <xf numFmtId="170" fontId="24" fillId="0" borderId="11" xfId="6" applyNumberFormat="1" applyFont="1" applyBorder="1" applyAlignment="1" applyProtection="1">
      <alignment vertical="center" wrapText="1"/>
      <protection locked="0"/>
    </xf>
    <xf numFmtId="0" fontId="25" fillId="0" borderId="11" xfId="0" applyFont="1" applyBorder="1" applyAlignment="1">
      <alignment vertical="center" wrapText="1"/>
    </xf>
    <xf numFmtId="170" fontId="24" fillId="0" borderId="11" xfId="6" applyNumberFormat="1" applyFont="1" applyBorder="1" applyAlignment="1" applyProtection="1">
      <alignment horizontal="center" vertical="center" wrapText="1"/>
    </xf>
    <xf numFmtId="170" fontId="24" fillId="0" borderId="11" xfId="6" applyNumberFormat="1" applyFont="1" applyFill="1" applyBorder="1" applyAlignment="1" applyProtection="1">
      <alignment vertical="center" wrapText="1"/>
      <protection locked="0"/>
    </xf>
    <xf numFmtId="0" fontId="0" fillId="0" borderId="0" xfId="0" applyAlignment="1">
      <alignment vertical="center"/>
    </xf>
    <xf numFmtId="0" fontId="22" fillId="0" borderId="11" xfId="0" applyFont="1" applyBorder="1" applyAlignment="1">
      <alignment vertical="center" wrapText="1"/>
    </xf>
    <xf numFmtId="0" fontId="25" fillId="0" borderId="11" xfId="0" applyFont="1" applyBorder="1" applyAlignment="1">
      <alignment horizontal="center" vertical="center" wrapText="1"/>
    </xf>
    <xf numFmtId="44" fontId="25" fillId="0" borderId="11" xfId="6" applyFont="1" applyBorder="1" applyAlignment="1" applyProtection="1">
      <alignment vertical="center" wrapText="1"/>
    </xf>
    <xf numFmtId="44" fontId="25" fillId="0" borderId="11" xfId="6" applyFont="1" applyBorder="1" applyAlignment="1" applyProtection="1">
      <alignment horizontal="center" vertical="center" wrapText="1"/>
    </xf>
    <xf numFmtId="170" fontId="24" fillId="0" borderId="11" xfId="0" applyNumberFormat="1" applyFont="1" applyBorder="1" applyAlignment="1">
      <alignment vertical="center" wrapText="1"/>
    </xf>
    <xf numFmtId="170" fontId="24" fillId="0" borderId="11" xfId="0" applyNumberFormat="1" applyFont="1" applyBorder="1" applyAlignment="1">
      <alignment horizontal="center" vertical="center" wrapText="1"/>
    </xf>
    <xf numFmtId="170" fontId="25" fillId="0" borderId="11" xfId="0" applyNumberFormat="1" applyFont="1" applyBorder="1" applyAlignment="1">
      <alignment horizontal="left" vertical="center" wrapText="1"/>
    </xf>
    <xf numFmtId="166" fontId="25" fillId="0" borderId="11" xfId="0" applyNumberFormat="1" applyFont="1" applyBorder="1" applyAlignment="1">
      <alignment horizontal="center" vertical="center" wrapText="1"/>
    </xf>
    <xf numFmtId="166" fontId="25" fillId="0" borderId="11" xfId="0" applyNumberFormat="1" applyFont="1" applyBorder="1" applyAlignment="1">
      <alignment horizontal="left" vertical="center" wrapText="1"/>
    </xf>
    <xf numFmtId="172" fontId="25" fillId="0" borderId="11" xfId="0" applyNumberFormat="1" applyFont="1" applyBorder="1" applyAlignment="1">
      <alignment vertical="center" wrapText="1"/>
    </xf>
    <xf numFmtId="0" fontId="24" fillId="0" borderId="11" xfId="0" applyFont="1" applyBorder="1" applyAlignment="1">
      <alignment horizontal="center" vertical="center"/>
    </xf>
    <xf numFmtId="0" fontId="34" fillId="0" borderId="0" xfId="0" applyFont="1" applyProtection="1">
      <protection locked="0"/>
    </xf>
    <xf numFmtId="0" fontId="24" fillId="0" borderId="0" xfId="0" applyFont="1" applyProtection="1">
      <protection locked="0"/>
    </xf>
    <xf numFmtId="0" fontId="24" fillId="0" borderId="0" xfId="0" applyFont="1" applyAlignment="1">
      <alignment horizontal="center" vertical="top"/>
    </xf>
    <xf numFmtId="0" fontId="24" fillId="0" borderId="0" xfId="0" applyFont="1"/>
    <xf numFmtId="0" fontId="0" fillId="10" borderId="0" xfId="0" applyFill="1"/>
    <xf numFmtId="0" fontId="24" fillId="10" borderId="0" xfId="0" applyFont="1" applyFill="1"/>
    <xf numFmtId="0" fontId="28" fillId="13" borderId="1" xfId="0" applyFont="1" applyFill="1" applyBorder="1" applyAlignment="1">
      <alignment vertical="center"/>
    </xf>
    <xf numFmtId="0" fontId="28" fillId="13" borderId="4" xfId="0" applyFont="1" applyFill="1" applyBorder="1" applyAlignment="1">
      <alignment vertical="center"/>
    </xf>
    <xf numFmtId="168" fontId="0" fillId="0" borderId="11" xfId="0" applyNumberFormat="1" applyBorder="1" applyAlignment="1" applyProtection="1">
      <alignment horizontal="center" wrapText="1"/>
      <protection locked="0"/>
    </xf>
    <xf numFmtId="168" fontId="0" fillId="0" borderId="15" xfId="0" applyNumberFormat="1" applyBorder="1" applyAlignment="1" applyProtection="1">
      <alignment horizontal="center" wrapText="1"/>
      <protection locked="0"/>
    </xf>
    <xf numFmtId="168" fontId="1" fillId="5" borderId="15" xfId="0" applyNumberFormat="1" applyFont="1" applyFill="1" applyBorder="1" applyAlignment="1" applyProtection="1">
      <alignment horizontal="center" vertical="center" wrapText="1"/>
      <protection locked="0"/>
    </xf>
    <xf numFmtId="0" fontId="3" fillId="0" borderId="0" xfId="0" applyFont="1" applyAlignment="1">
      <alignment wrapText="1"/>
    </xf>
    <xf numFmtId="168" fontId="1" fillId="0" borderId="0" xfId="0" applyNumberFormat="1" applyFont="1" applyAlignment="1">
      <alignment horizontal="right"/>
    </xf>
    <xf numFmtId="168" fontId="0" fillId="0" borderId="0" xfId="0" applyNumberFormat="1" applyAlignment="1">
      <alignment horizontal="center" vertical="top"/>
    </xf>
    <xf numFmtId="3" fontId="0" fillId="0" borderId="0" xfId="0" applyNumberFormat="1" applyAlignment="1">
      <alignment horizontal="center"/>
    </xf>
    <xf numFmtId="0" fontId="0" fillId="0" borderId="0" xfId="0" applyAlignment="1">
      <alignment horizontal="right"/>
    </xf>
    <xf numFmtId="3" fontId="0" fillId="0" borderId="0" xfId="0" applyNumberFormat="1" applyAlignment="1">
      <alignment horizontal="center" vertical="center"/>
    </xf>
    <xf numFmtId="0" fontId="0" fillId="0" borderId="0" xfId="0" applyAlignment="1">
      <alignment horizontal="right" vertical="center"/>
    </xf>
    <xf numFmtId="168" fontId="0" fillId="0" borderId="12" xfId="0" applyNumberFormat="1" applyBorder="1" applyAlignment="1" applyProtection="1">
      <alignment horizontal="center" wrapText="1"/>
      <protection locked="0"/>
    </xf>
    <xf numFmtId="168" fontId="0" fillId="0" borderId="1" xfId="0" applyNumberFormat="1" applyBorder="1" applyAlignment="1" applyProtection="1">
      <alignment horizontal="center" wrapText="1"/>
      <protection locked="0"/>
    </xf>
    <xf numFmtId="168" fontId="1" fillId="5" borderId="11" xfId="0" applyNumberFormat="1" applyFont="1" applyFill="1" applyBorder="1" applyAlignment="1" applyProtection="1">
      <alignment horizontal="center" vertical="center" wrapText="1"/>
      <protection locked="0"/>
    </xf>
    <xf numFmtId="0" fontId="31" fillId="10" borderId="5" xfId="0" applyFont="1" applyFill="1" applyBorder="1" applyAlignment="1" applyProtection="1">
      <alignment horizontal="left"/>
      <protection locked="0"/>
    </xf>
    <xf numFmtId="0" fontId="0" fillId="0" borderId="0" xfId="0" applyAlignment="1" applyProtection="1">
      <alignment vertical="top"/>
      <protection locked="0"/>
    </xf>
    <xf numFmtId="2" fontId="0" fillId="0" borderId="0" xfId="0" applyNumberFormat="1" applyAlignment="1" applyProtection="1">
      <alignment vertical="top"/>
      <protection locked="0"/>
    </xf>
    <xf numFmtId="0" fontId="0" fillId="0" borderId="19" xfId="0" applyBorder="1" applyAlignment="1" applyProtection="1">
      <alignment vertical="top"/>
      <protection locked="0"/>
    </xf>
    <xf numFmtId="2" fontId="0" fillId="0" borderId="19" xfId="0" applyNumberFormat="1" applyBorder="1" applyAlignment="1" applyProtection="1">
      <alignment vertical="top"/>
      <protection locked="0"/>
    </xf>
    <xf numFmtId="2" fontId="0" fillId="0" borderId="20" xfId="0" applyNumberFormat="1" applyBorder="1" applyAlignment="1" applyProtection="1">
      <alignment vertical="top"/>
      <protection locked="0"/>
    </xf>
    <xf numFmtId="0" fontId="0" fillId="0" borderId="22" xfId="0" applyBorder="1" applyAlignment="1" applyProtection="1">
      <alignment vertical="top"/>
      <protection locked="0"/>
    </xf>
    <xf numFmtId="2" fontId="0" fillId="0" borderId="22" xfId="0" applyNumberFormat="1" applyBorder="1" applyAlignment="1" applyProtection="1">
      <alignment vertical="top"/>
      <protection locked="0"/>
    </xf>
    <xf numFmtId="2" fontId="0" fillId="0" borderId="23" xfId="0" applyNumberFormat="1" applyBorder="1" applyAlignment="1" applyProtection="1">
      <alignment vertical="top"/>
      <protection locked="0"/>
    </xf>
    <xf numFmtId="2" fontId="0" fillId="0" borderId="7" xfId="0" applyNumberFormat="1" applyBorder="1" applyAlignment="1" applyProtection="1">
      <alignment vertical="top"/>
      <protection locked="0"/>
    </xf>
    <xf numFmtId="0" fontId="0" fillId="0" borderId="5" xfId="0" applyBorder="1" applyAlignment="1" applyProtection="1">
      <alignment vertical="top"/>
      <protection locked="0"/>
    </xf>
    <xf numFmtId="2" fontId="0" fillId="0" borderId="5" xfId="0" applyNumberFormat="1" applyBorder="1" applyAlignment="1" applyProtection="1">
      <alignment vertical="top"/>
      <protection locked="0"/>
    </xf>
    <xf numFmtId="2" fontId="0" fillId="0" borderId="6" xfId="0" applyNumberFormat="1" applyBorder="1" applyAlignment="1" applyProtection="1">
      <alignment vertical="top"/>
      <protection locked="0"/>
    </xf>
    <xf numFmtId="2" fontId="0" fillId="5" borderId="9" xfId="0" applyNumberFormat="1" applyFill="1" applyBorder="1" applyAlignment="1" applyProtection="1">
      <alignment vertical="center"/>
      <protection locked="0"/>
    </xf>
    <xf numFmtId="0" fontId="37" fillId="0" borderId="4" xfId="0" applyFont="1" applyBorder="1" applyAlignment="1" applyProtection="1">
      <alignment wrapText="1"/>
      <protection locked="0"/>
    </xf>
    <xf numFmtId="0" fontId="0" fillId="0" borderId="3" xfId="0" applyBorder="1" applyAlignment="1" applyProtection="1">
      <alignment wrapText="1"/>
      <protection locked="0"/>
    </xf>
    <xf numFmtId="0" fontId="0" fillId="0" borderId="25" xfId="0" applyBorder="1" applyAlignment="1" applyProtection="1">
      <alignment wrapText="1"/>
      <protection locked="0"/>
    </xf>
    <xf numFmtId="0" fontId="0" fillId="0" borderId="9" xfId="0" applyBorder="1" applyAlignment="1">
      <alignment horizontal="center" vertical="center"/>
    </xf>
    <xf numFmtId="3" fontId="0" fillId="0" borderId="14" xfId="0" applyNumberFormat="1" applyBorder="1" applyAlignment="1">
      <alignment horizontal="center" vertical="center"/>
    </xf>
    <xf numFmtId="0" fontId="1" fillId="5" borderId="5" xfId="0" applyFont="1" applyFill="1" applyBorder="1" applyAlignment="1" applyProtection="1">
      <alignment vertical="center"/>
      <protection locked="0"/>
    </xf>
    <xf numFmtId="0" fontId="0" fillId="5" borderId="5" xfId="0" applyFill="1" applyBorder="1" applyAlignment="1" applyProtection="1">
      <alignment horizontal="center" vertical="center"/>
      <protection locked="0"/>
    </xf>
    <xf numFmtId="2" fontId="0" fillId="5" borderId="5" xfId="0" applyNumberFormat="1" applyFill="1" applyBorder="1" applyAlignment="1" applyProtection="1">
      <alignment vertical="center"/>
      <protection locked="0"/>
    </xf>
    <xf numFmtId="0" fontId="0" fillId="6" borderId="15" xfId="0" applyFill="1" applyBorder="1" applyProtection="1">
      <protection locked="0"/>
    </xf>
    <xf numFmtId="0" fontId="0" fillId="6" borderId="15" xfId="0" applyFill="1" applyBorder="1" applyAlignment="1" applyProtection="1">
      <alignment horizontal="center"/>
      <protection locked="0"/>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11" xfId="0" applyFill="1" applyBorder="1" applyAlignment="1">
      <alignment horizontal="center" vertical="center"/>
    </xf>
    <xf numFmtId="0" fontId="0" fillId="0" borderId="26" xfId="0" applyBorder="1" applyAlignment="1" applyProtection="1">
      <alignment wrapText="1"/>
      <protection locked="0"/>
    </xf>
    <xf numFmtId="0" fontId="0" fillId="0" borderId="8" xfId="0" applyBorder="1" applyProtection="1">
      <protection locked="0"/>
    </xf>
    <xf numFmtId="2" fontId="0" fillId="6" borderId="11" xfId="0" applyNumberFormat="1" applyFill="1" applyBorder="1" applyAlignment="1">
      <alignment horizontal="center" vertical="center"/>
    </xf>
    <xf numFmtId="0" fontId="0" fillId="0" borderId="18" xfId="0" applyBorder="1" applyAlignment="1" applyProtection="1">
      <alignment wrapText="1"/>
      <protection locked="0"/>
    </xf>
    <xf numFmtId="0" fontId="3" fillId="0" borderId="11" xfId="0" applyFont="1" applyBorder="1" applyAlignment="1">
      <alignment horizontal="center" vertical="center"/>
    </xf>
    <xf numFmtId="3" fontId="3" fillId="0" borderId="11" xfId="0" applyNumberFormat="1" applyFont="1" applyBorder="1" applyAlignment="1">
      <alignment horizontal="center" vertical="center"/>
    </xf>
    <xf numFmtId="0" fontId="22" fillId="0" borderId="12" xfId="0" applyFont="1" applyBorder="1" applyAlignment="1">
      <alignment vertical="center" wrapText="1"/>
    </xf>
    <xf numFmtId="0" fontId="21" fillId="0" borderId="6" xfId="0" applyFont="1" applyBorder="1" applyAlignment="1">
      <alignment vertical="center" wrapText="1"/>
    </xf>
    <xf numFmtId="0" fontId="0" fillId="0" borderId="11" xfId="0" applyBorder="1" applyAlignment="1">
      <alignment vertical="center"/>
    </xf>
    <xf numFmtId="0" fontId="3" fillId="0" borderId="11" xfId="0" applyFont="1" applyBorder="1" applyAlignment="1">
      <alignment vertical="center" wrapText="1"/>
    </xf>
    <xf numFmtId="0" fontId="3" fillId="0" borderId="11" xfId="0" applyFont="1" applyBorder="1" applyAlignment="1">
      <alignment vertical="center"/>
    </xf>
    <xf numFmtId="0" fontId="21" fillId="0" borderId="0" xfId="0" applyFont="1"/>
    <xf numFmtId="0" fontId="21" fillId="0" borderId="0" xfId="0" applyFont="1" applyAlignment="1">
      <alignment vertical="center"/>
    </xf>
    <xf numFmtId="173" fontId="25" fillId="0" borderId="35" xfId="0" applyNumberFormat="1" applyFont="1" applyBorder="1"/>
    <xf numFmtId="177" fontId="44" fillId="0" borderId="11" xfId="0" applyNumberFormat="1" applyFont="1" applyBorder="1" applyAlignment="1">
      <alignment vertical="center"/>
    </xf>
    <xf numFmtId="177" fontId="49" fillId="0" borderId="11" xfId="0" applyNumberFormat="1" applyFont="1" applyBorder="1" applyAlignment="1">
      <alignment vertical="center"/>
    </xf>
    <xf numFmtId="10" fontId="57" fillId="0" borderId="11" xfId="0" applyNumberFormat="1" applyFont="1" applyBorder="1" applyAlignment="1">
      <alignment horizontal="center" vertical="center"/>
    </xf>
    <xf numFmtId="10" fontId="56" fillId="0" borderId="11" xfId="0" applyNumberFormat="1" applyFont="1" applyBorder="1" applyAlignment="1">
      <alignment horizontal="center" vertical="center"/>
    </xf>
    <xf numFmtId="173" fontId="25" fillId="0" borderId="9" xfId="0" applyNumberFormat="1" applyFont="1" applyBorder="1" applyProtection="1">
      <protection locked="0"/>
    </xf>
    <xf numFmtId="0" fontId="24" fillId="7" borderId="0" xfId="0" applyFont="1" applyFill="1" applyAlignment="1">
      <alignment horizontal="right" vertical="top" wrapText="1"/>
    </xf>
    <xf numFmtId="0" fontId="24" fillId="7" borderId="0" xfId="0" applyFont="1" applyFill="1" applyAlignment="1">
      <alignment vertical="top" wrapText="1"/>
    </xf>
    <xf numFmtId="0" fontId="24" fillId="7" borderId="0" xfId="0" applyFont="1" applyFill="1"/>
    <xf numFmtId="173" fontId="69" fillId="0" borderId="0" xfId="0" applyNumberFormat="1" applyFont="1"/>
    <xf numFmtId="0" fontId="25" fillId="0" borderId="0" xfId="0" applyFont="1"/>
    <xf numFmtId="168" fontId="0" fillId="0" borderId="12" xfId="0" applyNumberFormat="1" applyBorder="1" applyAlignment="1" applyProtection="1">
      <alignment horizontal="center" vertical="center" wrapText="1"/>
      <protection locked="0"/>
    </xf>
    <xf numFmtId="2" fontId="3" fillId="0" borderId="10" xfId="0" applyNumberFormat="1" applyFont="1" applyBorder="1" applyAlignment="1" applyProtection="1">
      <alignment horizontal="center" vertical="center" wrapText="1"/>
      <protection locked="0"/>
    </xf>
    <xf numFmtId="170" fontId="24" fillId="5" borderId="11" xfId="6" applyNumberFormat="1" applyFont="1" applyFill="1" applyBorder="1" applyAlignment="1" applyProtection="1">
      <alignment vertical="center" wrapText="1"/>
      <protection locked="0"/>
    </xf>
    <xf numFmtId="0" fontId="24" fillId="5" borderId="11" xfId="0" applyFont="1" applyFill="1" applyBorder="1" applyAlignment="1">
      <alignment vertical="center" wrapText="1"/>
    </xf>
    <xf numFmtId="170" fontId="24" fillId="5" borderId="11" xfId="6" applyNumberFormat="1" applyFont="1" applyFill="1" applyBorder="1" applyAlignment="1" applyProtection="1">
      <alignment vertical="center" wrapText="1"/>
    </xf>
    <xf numFmtId="0" fontId="25" fillId="5" borderId="11" xfId="0" applyFont="1" applyFill="1" applyBorder="1" applyAlignment="1">
      <alignment vertical="center" wrapText="1"/>
    </xf>
    <xf numFmtId="170" fontId="24" fillId="5" borderId="11" xfId="6" applyNumberFormat="1" applyFont="1" applyFill="1" applyBorder="1" applyAlignment="1" applyProtection="1">
      <alignment horizontal="center" vertical="center" wrapText="1"/>
    </xf>
    <xf numFmtId="0" fontId="24" fillId="5" borderId="11" xfId="0" applyFont="1" applyFill="1" applyBorder="1" applyAlignment="1">
      <alignment horizontal="center" vertical="center" wrapText="1"/>
    </xf>
    <xf numFmtId="166" fontId="24" fillId="5" borderId="11" xfId="0" applyNumberFormat="1" applyFont="1" applyFill="1" applyBorder="1" applyAlignment="1">
      <alignment horizontal="center" vertical="center" wrapText="1"/>
    </xf>
    <xf numFmtId="0" fontId="25" fillId="5" borderId="11" xfId="0" applyFont="1" applyFill="1" applyBorder="1" applyAlignment="1">
      <alignment horizontal="center" vertical="center" wrapText="1"/>
    </xf>
    <xf numFmtId="170" fontId="24" fillId="4" borderId="11" xfId="6" applyNumberFormat="1" applyFont="1" applyFill="1" applyBorder="1" applyAlignment="1" applyProtection="1">
      <alignment vertical="center" wrapText="1"/>
    </xf>
    <xf numFmtId="170" fontId="24" fillId="4" borderId="11" xfId="6" applyNumberFormat="1" applyFont="1" applyFill="1" applyBorder="1" applyAlignment="1" applyProtection="1">
      <alignment horizontal="center" vertical="center" wrapText="1"/>
    </xf>
    <xf numFmtId="170" fontId="25" fillId="4" borderId="11" xfId="6" applyNumberFormat="1" applyFont="1" applyFill="1" applyBorder="1" applyAlignment="1" applyProtection="1">
      <alignment vertical="center" wrapText="1"/>
    </xf>
    <xf numFmtId="170" fontId="25" fillId="4" borderId="11" xfId="6" applyNumberFormat="1" applyFont="1" applyFill="1" applyBorder="1" applyAlignment="1" applyProtection="1">
      <alignment horizontal="center" vertical="center" wrapText="1"/>
    </xf>
    <xf numFmtId="171" fontId="25" fillId="4" borderId="11" xfId="6" applyNumberFormat="1" applyFont="1" applyFill="1" applyBorder="1" applyAlignment="1" applyProtection="1">
      <alignment vertical="center" wrapText="1"/>
    </xf>
    <xf numFmtId="171" fontId="25" fillId="4" borderId="11" xfId="6" applyNumberFormat="1" applyFont="1" applyFill="1" applyBorder="1" applyAlignment="1" applyProtection="1">
      <alignment horizontal="center" vertical="center" wrapText="1"/>
    </xf>
    <xf numFmtId="170" fontId="25" fillId="4" borderId="11" xfId="6" applyNumberFormat="1" applyFont="1" applyFill="1" applyBorder="1" applyAlignment="1" applyProtection="1">
      <alignment horizontal="right" vertical="center" wrapText="1"/>
    </xf>
    <xf numFmtId="3" fontId="8" fillId="5" borderId="12" xfId="0" applyNumberFormat="1" applyFont="1" applyFill="1" applyBorder="1" applyAlignment="1">
      <alignment horizontal="right"/>
    </xf>
    <xf numFmtId="3" fontId="8" fillId="5" borderId="13" xfId="0" applyNumberFormat="1" applyFont="1" applyFill="1" applyBorder="1" applyAlignment="1">
      <alignment horizontal="right"/>
    </xf>
    <xf numFmtId="3" fontId="8" fillId="5" borderId="4" xfId="0" applyNumberFormat="1" applyFont="1" applyFill="1" applyBorder="1" applyAlignment="1">
      <alignment horizontal="right"/>
    </xf>
    <xf numFmtId="3" fontId="8" fillId="5" borderId="3" xfId="0" applyNumberFormat="1" applyFont="1" applyFill="1" applyBorder="1" applyAlignment="1">
      <alignment horizontal="right"/>
    </xf>
    <xf numFmtId="3" fontId="8" fillId="5" borderId="12" xfId="0" applyNumberFormat="1" applyFont="1" applyFill="1" applyBorder="1"/>
    <xf numFmtId="3" fontId="8" fillId="5" borderId="13" xfId="0" applyNumberFormat="1" applyFont="1" applyFill="1" applyBorder="1"/>
    <xf numFmtId="3" fontId="8" fillId="5" borderId="4" xfId="0" applyNumberFormat="1" applyFont="1" applyFill="1" applyBorder="1"/>
    <xf numFmtId="3" fontId="8" fillId="5" borderId="3" xfId="0" applyNumberFormat="1" applyFont="1" applyFill="1" applyBorder="1"/>
    <xf numFmtId="3" fontId="8" fillId="5" borderId="11" xfId="0" applyNumberFormat="1" applyFont="1" applyFill="1" applyBorder="1"/>
    <xf numFmtId="3" fontId="8" fillId="5" borderId="10" xfId="0" applyNumberFormat="1" applyFont="1" applyFill="1" applyBorder="1"/>
    <xf numFmtId="3" fontId="10" fillId="4" borderId="37" xfId="0" applyNumberFormat="1" applyFont="1" applyFill="1" applyBorder="1"/>
    <xf numFmtId="3" fontId="10" fillId="4" borderId="37" xfId="0" applyNumberFormat="1" applyFont="1" applyFill="1" applyBorder="1" applyAlignment="1">
      <alignment vertical="center"/>
    </xf>
    <xf numFmtId="3" fontId="10" fillId="4" borderId="36" xfId="0" applyNumberFormat="1" applyFont="1" applyFill="1" applyBorder="1"/>
    <xf numFmtId="3" fontId="10" fillId="4" borderId="36" xfId="0" applyNumberFormat="1" applyFont="1" applyFill="1" applyBorder="1" applyAlignment="1">
      <alignment vertical="center"/>
    </xf>
    <xf numFmtId="3" fontId="10" fillId="4" borderId="38" xfId="0" applyNumberFormat="1" applyFont="1" applyFill="1" applyBorder="1"/>
    <xf numFmtId="3" fontId="10" fillId="4" borderId="38" xfId="0" applyNumberFormat="1" applyFont="1" applyFill="1" applyBorder="1" applyAlignment="1">
      <alignment vertical="center"/>
    </xf>
    <xf numFmtId="38" fontId="3" fillId="5" borderId="11"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horizontal="right" vertical="center"/>
      <protection locked="0"/>
    </xf>
    <xf numFmtId="38" fontId="1" fillId="4" borderId="11" xfId="1" applyNumberFormat="1" applyFont="1" applyFill="1" applyBorder="1" applyAlignment="1" applyProtection="1">
      <alignment vertical="center"/>
      <protection locked="0"/>
    </xf>
    <xf numFmtId="38" fontId="4" fillId="4" borderId="14"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vertical="center"/>
    </xf>
    <xf numFmtId="2" fontId="31" fillId="10" borderId="11" xfId="0" applyNumberFormat="1" applyFont="1" applyFill="1" applyBorder="1" applyAlignment="1" applyProtection="1">
      <alignment horizontal="center" vertical="center" wrapText="1"/>
      <protection locked="0"/>
    </xf>
    <xf numFmtId="2" fontId="31" fillId="10" borderId="14" xfId="0" applyNumberFormat="1" applyFont="1" applyFill="1" applyBorder="1" applyAlignment="1" applyProtection="1">
      <alignment horizontal="center" vertical="center" wrapText="1"/>
      <protection locked="0"/>
    </xf>
    <xf numFmtId="38" fontId="1" fillId="5" borderId="11" xfId="1"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49" fillId="0" borderId="0" xfId="0" applyFont="1" applyAlignment="1">
      <alignment vertical="center"/>
    </xf>
    <xf numFmtId="0" fontId="21" fillId="17" borderId="0" xfId="0" applyFont="1" applyFill="1"/>
    <xf numFmtId="0" fontId="54" fillId="17" borderId="49" xfId="0" applyFont="1" applyFill="1" applyBorder="1" applyAlignment="1">
      <alignment vertical="center"/>
    </xf>
    <xf numFmtId="0" fontId="54" fillId="17" borderId="50" xfId="0" applyFont="1" applyFill="1" applyBorder="1" applyAlignment="1">
      <alignment vertical="center"/>
    </xf>
    <xf numFmtId="0" fontId="55" fillId="17" borderId="51" xfId="0" applyFont="1" applyFill="1" applyBorder="1" applyAlignment="1">
      <alignment horizontal="right" vertical="center"/>
    </xf>
    <xf numFmtId="0" fontId="22" fillId="17" borderId="0" xfId="0" applyFont="1" applyFill="1"/>
    <xf numFmtId="0" fontId="54" fillId="17" borderId="0" xfId="0" applyFont="1" applyFill="1" applyAlignment="1">
      <alignment vertical="center"/>
    </xf>
    <xf numFmtId="0" fontId="49" fillId="17" borderId="0" xfId="0" applyFont="1" applyFill="1" applyAlignment="1">
      <alignment vertical="center"/>
    </xf>
    <xf numFmtId="0" fontId="61" fillId="19" borderId="11" xfId="0" applyFont="1" applyFill="1" applyBorder="1" applyAlignment="1">
      <alignment horizontal="center" vertical="center"/>
    </xf>
    <xf numFmtId="0" fontId="45" fillId="19" borderId="11" xfId="0" applyFont="1" applyFill="1" applyBorder="1" applyAlignment="1">
      <alignment horizontal="center" vertical="center"/>
    </xf>
    <xf numFmtId="0" fontId="25" fillId="0" borderId="11" xfId="0" applyFont="1" applyBorder="1" applyAlignment="1">
      <alignment horizontal="center" vertical="center"/>
    </xf>
    <xf numFmtId="180" fontId="44" fillId="20" borderId="11" xfId="0" applyNumberFormat="1" applyFont="1" applyFill="1" applyBorder="1" applyAlignment="1">
      <alignment horizontal="center" vertical="center"/>
    </xf>
    <xf numFmtId="177" fontId="44" fillId="0" borderId="11" xfId="0" applyNumberFormat="1" applyFont="1" applyBorder="1" applyAlignment="1">
      <alignment horizontal="center" vertical="center"/>
    </xf>
    <xf numFmtId="10" fontId="49" fillId="0" borderId="11" xfId="0" applyNumberFormat="1" applyFont="1" applyBorder="1" applyAlignment="1">
      <alignment horizontal="center" vertical="center"/>
    </xf>
    <xf numFmtId="0" fontId="25" fillId="20" borderId="11" xfId="0" applyFont="1" applyFill="1" applyBorder="1" applyAlignment="1">
      <alignment horizontal="center" vertical="center"/>
    </xf>
    <xf numFmtId="180" fontId="44" fillId="17" borderId="11" xfId="0" applyNumberFormat="1" applyFont="1" applyFill="1" applyBorder="1" applyAlignment="1">
      <alignment horizontal="center" vertical="center"/>
    </xf>
    <xf numFmtId="0" fontId="25" fillId="18" borderId="11" xfId="0" applyFont="1" applyFill="1" applyBorder="1" applyAlignment="1">
      <alignment horizontal="center" vertical="center"/>
    </xf>
    <xf numFmtId="180" fontId="44" fillId="18" borderId="11" xfId="0" applyNumberFormat="1" applyFont="1" applyFill="1" applyBorder="1" applyAlignment="1">
      <alignment horizontal="center" vertical="center"/>
    </xf>
    <xf numFmtId="0" fontId="44" fillId="0" borderId="11" xfId="0" applyFont="1" applyBorder="1" applyAlignment="1">
      <alignment horizontal="center" vertical="center"/>
    </xf>
    <xf numFmtId="10" fontId="44" fillId="0" borderId="11" xfId="0" applyNumberFormat="1" applyFont="1" applyBorder="1" applyAlignment="1">
      <alignment horizontal="center" vertical="center"/>
    </xf>
    <xf numFmtId="173" fontId="22" fillId="4" borderId="9" xfId="0" applyNumberFormat="1" applyFont="1" applyFill="1" applyBorder="1"/>
    <xf numFmtId="173" fontId="25" fillId="4" borderId="9" xfId="0" applyNumberFormat="1" applyFont="1" applyFill="1" applyBorder="1"/>
    <xf numFmtId="173" fontId="25" fillId="4" borderId="9" xfId="0" applyNumberFormat="1" applyFont="1" applyFill="1" applyBorder="1" applyAlignment="1">
      <alignment horizontal="left"/>
    </xf>
    <xf numFmtId="180" fontId="44" fillId="21" borderId="11" xfId="0" applyNumberFormat="1" applyFont="1" applyFill="1" applyBorder="1" applyAlignment="1">
      <alignment horizontal="center" vertical="center"/>
    </xf>
    <xf numFmtId="0" fontId="11" fillId="5" borderId="5" xfId="0" applyFont="1" applyFill="1" applyBorder="1" applyAlignment="1">
      <alignment horizontal="left"/>
    </xf>
    <xf numFmtId="3" fontId="3" fillId="5" borderId="11" xfId="0" applyNumberFormat="1" applyFont="1" applyFill="1" applyBorder="1" applyAlignment="1">
      <alignment vertical="center"/>
    </xf>
    <xf numFmtId="0" fontId="22" fillId="7" borderId="0" xfId="0" applyFont="1" applyFill="1"/>
    <xf numFmtId="0" fontId="49" fillId="7" borderId="0" xfId="0" applyFont="1" applyFill="1" applyAlignment="1">
      <alignment vertical="center"/>
    </xf>
    <xf numFmtId="0" fontId="55" fillId="7" borderId="0" xfId="0" applyFont="1" applyFill="1"/>
    <xf numFmtId="0" fontId="21" fillId="7" borderId="0" xfId="0" applyFont="1" applyFill="1"/>
    <xf numFmtId="0" fontId="51" fillId="7" borderId="0" xfId="0" applyFont="1" applyFill="1"/>
    <xf numFmtId="0" fontId="52" fillId="7" borderId="0" xfId="0" applyFont="1" applyFill="1"/>
    <xf numFmtId="0" fontId="21" fillId="7" borderId="0" xfId="0" applyFont="1" applyFill="1" applyAlignment="1">
      <alignment vertical="center"/>
    </xf>
    <xf numFmtId="0" fontId="22" fillId="7" borderId="0" xfId="0" applyFont="1" applyFill="1" applyAlignment="1">
      <alignment vertical="center"/>
    </xf>
    <xf numFmtId="0" fontId="56" fillId="7" borderId="0" xfId="0" applyFont="1" applyFill="1" applyAlignment="1">
      <alignment horizontal="right" vertical="center"/>
    </xf>
    <xf numFmtId="0" fontId="56" fillId="7" borderId="0" xfId="0" applyFont="1" applyFill="1" applyAlignment="1">
      <alignment horizontal="left" vertical="center"/>
    </xf>
    <xf numFmtId="0" fontId="70" fillId="7" borderId="0" xfId="0" applyFont="1" applyFill="1" applyAlignment="1">
      <alignment horizontal="left" vertical="center" wrapText="1"/>
    </xf>
    <xf numFmtId="0" fontId="57" fillId="7" borderId="0" xfId="0" applyFont="1" applyFill="1" applyAlignment="1">
      <alignment vertical="top" wrapText="1"/>
    </xf>
    <xf numFmtId="0" fontId="58" fillId="7" borderId="0" xfId="0" applyFont="1" applyFill="1" applyAlignment="1">
      <alignment vertical="center"/>
    </xf>
    <xf numFmtId="0" fontId="59" fillId="7" borderId="0" xfId="0" applyFont="1" applyFill="1" applyAlignment="1">
      <alignment horizontal="center" vertical="center"/>
    </xf>
    <xf numFmtId="0" fontId="41" fillId="7" borderId="0" xfId="0" applyFont="1" applyFill="1" applyAlignment="1">
      <alignment horizontal="center" vertical="center"/>
    </xf>
    <xf numFmtId="10" fontId="54" fillId="7" borderId="0" xfId="0" applyNumberFormat="1" applyFont="1" applyFill="1" applyAlignment="1">
      <alignment horizontal="center" vertical="center"/>
    </xf>
    <xf numFmtId="0" fontId="43" fillId="7" borderId="0" xfId="0" applyFont="1" applyFill="1" applyAlignment="1">
      <alignment horizontal="center" vertical="center"/>
    </xf>
    <xf numFmtId="0" fontId="55" fillId="7" borderId="0" xfId="0" applyFont="1" applyFill="1" applyAlignment="1">
      <alignment vertical="center"/>
    </xf>
    <xf numFmtId="0" fontId="22" fillId="7" borderId="0" xfId="0" applyFont="1" applyFill="1" applyAlignment="1">
      <alignment horizontal="right" vertical="center"/>
    </xf>
    <xf numFmtId="179" fontId="20" fillId="7" borderId="0" xfId="0" applyNumberFormat="1" applyFont="1" applyFill="1" applyAlignment="1">
      <alignment horizontal="left"/>
    </xf>
    <xf numFmtId="0" fontId="25" fillId="7" borderId="0" xfId="0" applyFont="1" applyFill="1" applyAlignment="1">
      <alignment vertical="top"/>
    </xf>
    <xf numFmtId="0" fontId="25" fillId="7" borderId="0" xfId="0" applyFont="1" applyFill="1"/>
    <xf numFmtId="0" fontId="53" fillId="7" borderId="0" xfId="0" applyFont="1" applyFill="1" applyAlignment="1">
      <alignment vertical="center"/>
    </xf>
    <xf numFmtId="0" fontId="33" fillId="7" borderId="0" xfId="0" applyFont="1" applyFill="1" applyAlignment="1">
      <alignment horizontal="right"/>
    </xf>
    <xf numFmtId="0" fontId="65" fillId="0" borderId="0" xfId="0" applyFont="1"/>
    <xf numFmtId="173" fontId="76" fillId="0" borderId="0" xfId="0" applyNumberFormat="1" applyFont="1" applyProtection="1">
      <protection locked="0"/>
    </xf>
    <xf numFmtId="0" fontId="75" fillId="0" borderId="0" xfId="0" applyFont="1" applyAlignment="1">
      <alignment vertical="center"/>
    </xf>
    <xf numFmtId="0" fontId="75" fillId="0" borderId="0" xfId="0" applyFont="1"/>
    <xf numFmtId="0" fontId="24" fillId="0" borderId="0" xfId="0" applyFont="1" applyAlignment="1">
      <alignment vertical="center"/>
    </xf>
    <xf numFmtId="173" fontId="73" fillId="0" borderId="0" xfId="0" applyNumberFormat="1" applyFont="1" applyProtection="1">
      <protection locked="0"/>
    </xf>
    <xf numFmtId="0" fontId="73" fillId="0" borderId="0" xfId="0" applyFont="1"/>
    <xf numFmtId="173" fontId="83" fillId="0" borderId="0" xfId="0" applyNumberFormat="1" applyFont="1"/>
    <xf numFmtId="173" fontId="83" fillId="0" borderId="0" xfId="0" applyNumberFormat="1" applyFont="1" applyAlignment="1">
      <alignment vertical="center"/>
    </xf>
    <xf numFmtId="173" fontId="84" fillId="0" borderId="0" xfId="0" applyNumberFormat="1" applyFont="1" applyAlignment="1">
      <alignment vertical="center"/>
    </xf>
    <xf numFmtId="173" fontId="83" fillId="0" borderId="0" xfId="0" applyNumberFormat="1" applyFont="1" applyProtection="1">
      <protection locked="0"/>
    </xf>
    <xf numFmtId="175" fontId="21" fillId="15" borderId="33" xfId="0" applyNumberFormat="1" applyFont="1" applyFill="1" applyBorder="1"/>
    <xf numFmtId="175" fontId="22" fillId="4" borderId="33" xfId="0" applyNumberFormat="1" applyFont="1" applyFill="1" applyBorder="1" applyAlignment="1">
      <alignment vertical="center"/>
    </xf>
    <xf numFmtId="0" fontId="80" fillId="0" borderId="0" xfId="0" applyFont="1" applyAlignment="1">
      <alignment vertical="center"/>
    </xf>
    <xf numFmtId="173" fontId="73" fillId="15" borderId="33" xfId="0" applyNumberFormat="1" applyFont="1" applyFill="1" applyBorder="1"/>
    <xf numFmtId="173" fontId="78" fillId="4" borderId="33" xfId="0" applyNumberFormat="1" applyFont="1" applyFill="1" applyBorder="1" applyAlignment="1">
      <alignment vertical="center"/>
    </xf>
    <xf numFmtId="0" fontId="80" fillId="0" borderId="0" xfId="0" applyFont="1"/>
    <xf numFmtId="175" fontId="22" fillId="5" borderId="31" xfId="0" applyNumberFormat="1" applyFont="1" applyFill="1" applyBorder="1" applyAlignment="1">
      <alignment vertical="center"/>
    </xf>
    <xf numFmtId="176" fontId="22" fillId="5" borderId="31" xfId="0" applyNumberFormat="1" applyFont="1" applyFill="1" applyBorder="1" applyAlignment="1">
      <alignment vertical="center"/>
    </xf>
    <xf numFmtId="173" fontId="73" fillId="15" borderId="33" xfId="0" applyNumberFormat="1" applyFont="1" applyFill="1" applyBorder="1" applyAlignment="1">
      <alignment wrapText="1"/>
    </xf>
    <xf numFmtId="173" fontId="78" fillId="15" borderId="33" xfId="0" applyNumberFormat="1" applyFont="1" applyFill="1" applyBorder="1"/>
    <xf numFmtId="175" fontId="22" fillId="15" borderId="33" xfId="0" applyNumberFormat="1" applyFont="1" applyFill="1" applyBorder="1"/>
    <xf numFmtId="175" fontId="22" fillId="4" borderId="35" xfId="0" applyNumberFormat="1" applyFont="1" applyFill="1" applyBorder="1" applyAlignment="1">
      <alignment vertical="center"/>
    </xf>
    <xf numFmtId="176" fontId="22" fillId="4" borderId="35" xfId="0" applyNumberFormat="1" applyFont="1" applyFill="1" applyBorder="1" applyAlignment="1">
      <alignment vertical="center"/>
    </xf>
    <xf numFmtId="173" fontId="78" fillId="0" borderId="28" xfId="0" applyNumberFormat="1" applyFont="1" applyBorder="1"/>
    <xf numFmtId="175" fontId="22" fillId="0" borderId="28" xfId="0" applyNumberFormat="1" applyFont="1" applyBorder="1"/>
    <xf numFmtId="173" fontId="73" fillId="0" borderId="46" xfId="0" applyNumberFormat="1" applyFont="1" applyBorder="1"/>
    <xf numFmtId="175" fontId="21" fillId="0" borderId="46" xfId="0" applyNumberFormat="1" applyFont="1" applyBorder="1"/>
    <xf numFmtId="173" fontId="21" fillId="0" borderId="0" xfId="0" applyNumberFormat="1" applyFont="1" applyProtection="1">
      <protection locked="0"/>
    </xf>
    <xf numFmtId="164" fontId="21" fillId="0" borderId="0" xfId="0" applyNumberFormat="1" applyFont="1" applyProtection="1">
      <protection locked="0"/>
    </xf>
    <xf numFmtId="174" fontId="21" fillId="0" borderId="0" xfId="0" applyNumberFormat="1" applyFont="1"/>
    <xf numFmtId="0" fontId="24" fillId="16" borderId="0" xfId="0" applyFont="1" applyFill="1"/>
    <xf numFmtId="173" fontId="76" fillId="0" borderId="0" xfId="0" applyNumberFormat="1" applyFont="1" applyAlignment="1" applyProtection="1">
      <alignment vertical="center"/>
      <protection locked="0"/>
    </xf>
    <xf numFmtId="173" fontId="46" fillId="0" borderId="0" xfId="0" applyNumberFormat="1" applyFont="1" applyAlignment="1" applyProtection="1">
      <alignment vertical="center"/>
      <protection locked="0"/>
    </xf>
    <xf numFmtId="173" fontId="25" fillId="0" borderId="9" xfId="0" applyNumberFormat="1" applyFont="1" applyBorder="1"/>
    <xf numFmtId="174" fontId="76" fillId="7" borderId="0" xfId="0" applyNumberFormat="1" applyFont="1" applyFill="1"/>
    <xf numFmtId="174" fontId="76" fillId="0" borderId="0" xfId="0" applyNumberFormat="1" applyFont="1"/>
    <xf numFmtId="15" fontId="13" fillId="6" borderId="5" xfId="0" applyNumberFormat="1" applyFont="1" applyFill="1" applyBorder="1"/>
    <xf numFmtId="0" fontId="28" fillId="13" borderId="8" xfId="0" applyFont="1" applyFill="1" applyBorder="1" applyAlignment="1">
      <alignment vertical="center" wrapText="1"/>
    </xf>
    <xf numFmtId="0" fontId="28" fillId="13" borderId="6" xfId="0" applyFont="1" applyFill="1" applyBorder="1" applyAlignment="1">
      <alignment vertical="center" wrapText="1"/>
    </xf>
    <xf numFmtId="0" fontId="0" fillId="5" borderId="11" xfId="0" applyFill="1" applyBorder="1" applyAlignment="1">
      <alignment vertical="center" wrapText="1"/>
    </xf>
    <xf numFmtId="0" fontId="0" fillId="12" borderId="11" xfId="0" applyFill="1" applyBorder="1" applyAlignment="1">
      <alignment vertical="center" wrapText="1"/>
    </xf>
    <xf numFmtId="0" fontId="0" fillId="0" borderId="0" xfId="0" applyAlignment="1">
      <alignment vertical="center" wrapText="1"/>
    </xf>
    <xf numFmtId="0" fontId="3" fillId="6" borderId="11" xfId="0" applyFont="1" applyFill="1" applyBorder="1" applyAlignment="1">
      <alignment vertical="center" wrapText="1"/>
    </xf>
    <xf numFmtId="0" fontId="0" fillId="6" borderId="11" xfId="0" applyFill="1" applyBorder="1" applyAlignment="1">
      <alignment vertical="center" wrapText="1"/>
    </xf>
    <xf numFmtId="171" fontId="1" fillId="4" borderId="11" xfId="6" applyNumberFormat="1" applyFont="1" applyFill="1" applyBorder="1" applyAlignment="1">
      <alignment vertical="center"/>
    </xf>
    <xf numFmtId="0" fontId="32" fillId="6" borderId="12"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25" fillId="5" borderId="11" xfId="0" applyFont="1" applyFill="1" applyBorder="1" applyAlignment="1">
      <alignment horizontal="center" vertical="center"/>
    </xf>
    <xf numFmtId="0" fontId="88" fillId="7" borderId="0" xfId="0" applyFont="1" applyFill="1" applyAlignment="1">
      <alignment vertical="center"/>
    </xf>
    <xf numFmtId="0" fontId="82" fillId="7" borderId="0" xfId="0" applyFont="1" applyFill="1"/>
    <xf numFmtId="0" fontId="89" fillId="7" borderId="0" xfId="0" applyFont="1" applyFill="1"/>
    <xf numFmtId="0" fontId="90" fillId="7" borderId="0" xfId="0" applyFont="1" applyFill="1"/>
    <xf numFmtId="0" fontId="82" fillId="7" borderId="0" xfId="0" applyFont="1" applyFill="1" applyAlignment="1">
      <alignment vertical="center"/>
    </xf>
    <xf numFmtId="0" fontId="61" fillId="7" borderId="0" xfId="0" applyFont="1" applyFill="1"/>
    <xf numFmtId="0" fontId="30" fillId="7" borderId="0" xfId="0" applyFont="1" applyFill="1"/>
    <xf numFmtId="0" fontId="82" fillId="7" borderId="0" xfId="0" quotePrefix="1" applyFont="1" applyFill="1" applyAlignment="1">
      <alignment vertical="center"/>
    </xf>
    <xf numFmtId="0" fontId="82" fillId="7" borderId="0" xfId="0" applyFont="1" applyFill="1" applyAlignment="1">
      <alignment horizontal="right"/>
    </xf>
    <xf numFmtId="0" fontId="30" fillId="7" borderId="0" xfId="0" applyFont="1" applyFill="1" applyAlignment="1">
      <alignment horizontal="center" vertical="center"/>
    </xf>
    <xf numFmtId="0" fontId="3" fillId="7" borderId="0" xfId="0" applyFont="1" applyFill="1"/>
    <xf numFmtId="37" fontId="21" fillId="7" borderId="0" xfId="0" applyNumberFormat="1" applyFont="1" applyFill="1" applyAlignment="1" applyProtection="1">
      <alignment wrapText="1"/>
      <protection locked="0"/>
    </xf>
    <xf numFmtId="37" fontId="82" fillId="10" borderId="9" xfId="0" applyNumberFormat="1" applyFont="1" applyFill="1" applyBorder="1" applyAlignment="1">
      <alignment horizontal="center" wrapText="1"/>
    </xf>
    <xf numFmtId="165" fontId="21" fillId="0" borderId="0" xfId="0" applyNumberFormat="1" applyFont="1" applyAlignment="1">
      <alignment horizontal="center" wrapText="1"/>
    </xf>
    <xf numFmtId="49" fontId="22" fillId="12" borderId="3" xfId="0" applyNumberFormat="1" applyFont="1" applyFill="1" applyBorder="1" applyAlignment="1">
      <alignment horizontal="center" wrapText="1"/>
    </xf>
    <xf numFmtId="173" fontId="78" fillId="12" borderId="0" xfId="0" applyNumberFormat="1" applyFont="1" applyFill="1" applyAlignment="1">
      <alignment horizontal="left" wrapText="1"/>
    </xf>
    <xf numFmtId="175" fontId="21" fillId="12" borderId="0" xfId="0" applyNumberFormat="1" applyFont="1" applyFill="1" applyAlignment="1">
      <alignment horizontal="center" wrapText="1"/>
    </xf>
    <xf numFmtId="175" fontId="21" fillId="0" borderId="0" xfId="0" applyNumberFormat="1" applyFont="1" applyAlignment="1">
      <alignment horizontal="center" wrapText="1"/>
    </xf>
    <xf numFmtId="49" fontId="22" fillId="0" borderId="3" xfId="0" applyNumberFormat="1" applyFont="1" applyBorder="1" applyAlignment="1">
      <alignment horizontal="center" wrapText="1"/>
    </xf>
    <xf numFmtId="173" fontId="73" fillId="0" borderId="0" xfId="0" applyNumberFormat="1" applyFont="1" applyAlignment="1">
      <alignment horizontal="left" wrapText="1"/>
    </xf>
    <xf numFmtId="175" fontId="21" fillId="0" borderId="0" xfId="0" applyNumberFormat="1" applyFont="1" applyAlignment="1" applyProtection="1">
      <alignment horizontal="right" wrapText="1"/>
      <protection locked="0"/>
    </xf>
    <xf numFmtId="175" fontId="21" fillId="5" borderId="0" xfId="0" applyNumberFormat="1" applyFont="1" applyFill="1" applyAlignment="1" applyProtection="1">
      <alignment horizontal="right" wrapText="1"/>
      <protection locked="0"/>
    </xf>
    <xf numFmtId="173" fontId="73" fillId="0" borderId="0" xfId="0" applyNumberFormat="1" applyFont="1" applyAlignment="1" applyProtection="1">
      <alignment horizontal="left" wrapText="1"/>
      <protection locked="0"/>
    </xf>
    <xf numFmtId="173" fontId="21" fillId="0" borderId="3" xfId="0" applyNumberFormat="1" applyFont="1" applyBorder="1"/>
    <xf numFmtId="173" fontId="78" fillId="4" borderId="0" xfId="0" applyNumberFormat="1" applyFont="1" applyFill="1"/>
    <xf numFmtId="175" fontId="22" fillId="4" borderId="0" xfId="0" applyNumberFormat="1" applyFont="1" applyFill="1"/>
    <xf numFmtId="173" fontId="78" fillId="0" borderId="0" xfId="0" applyNumberFormat="1" applyFont="1"/>
    <xf numFmtId="175" fontId="21" fillId="0" borderId="0" xfId="0" applyNumberFormat="1" applyFont="1"/>
    <xf numFmtId="173" fontId="73" fillId="0" borderId="0" xfId="0" applyNumberFormat="1" applyFont="1" applyAlignment="1">
      <alignment horizontal="left" shrinkToFit="1"/>
    </xf>
    <xf numFmtId="0" fontId="22" fillId="0" borderId="3" xfId="0" applyFont="1" applyBorder="1" applyAlignment="1">
      <alignment horizontal="center" wrapText="1"/>
    </xf>
    <xf numFmtId="49" fontId="22" fillId="0" borderId="3" xfId="0" quotePrefix="1" applyNumberFormat="1" applyFont="1" applyBorder="1" applyAlignment="1">
      <alignment horizontal="center" wrapText="1"/>
    </xf>
    <xf numFmtId="173" fontId="73" fillId="0" borderId="0" xfId="0" applyNumberFormat="1" applyFont="1"/>
    <xf numFmtId="49" fontId="21" fillId="0" borderId="3" xfId="0" applyNumberFormat="1" applyFont="1" applyBorder="1"/>
    <xf numFmtId="49" fontId="22" fillId="0" borderId="3" xfId="0" applyNumberFormat="1" applyFont="1" applyBorder="1" applyAlignment="1">
      <alignment horizontal="center"/>
    </xf>
    <xf numFmtId="173" fontId="73" fillId="0" borderId="0" xfId="0" applyNumberFormat="1" applyFont="1" applyAlignment="1">
      <alignment wrapText="1"/>
    </xf>
    <xf numFmtId="0" fontId="22" fillId="0" borderId="3" xfId="0" quotePrefix="1" applyFont="1" applyBorder="1" applyAlignment="1">
      <alignment horizontal="center"/>
    </xf>
    <xf numFmtId="0" fontId="22" fillId="0" borderId="3" xfId="0" applyFont="1" applyBorder="1" applyAlignment="1">
      <alignment horizontal="center"/>
    </xf>
    <xf numFmtId="0" fontId="21" fillId="0" borderId="3" xfId="0" applyFont="1" applyBorder="1" applyAlignment="1">
      <alignment horizontal="center"/>
    </xf>
    <xf numFmtId="175" fontId="22" fillId="0" borderId="0" xfId="0" applyNumberFormat="1" applyFont="1"/>
    <xf numFmtId="175" fontId="21" fillId="15" borderId="36" xfId="0" applyNumberFormat="1" applyFont="1" applyFill="1" applyBorder="1"/>
    <xf numFmtId="173" fontId="21" fillId="15" borderId="36" xfId="0" applyNumberFormat="1" applyFont="1" applyFill="1" applyBorder="1"/>
    <xf numFmtId="173" fontId="78" fillId="12" borderId="0" xfId="0" applyNumberFormat="1" applyFont="1" applyFill="1"/>
    <xf numFmtId="0" fontId="21" fillId="0" borderId="0" xfId="0" applyFont="1" applyAlignment="1" applyProtection="1">
      <alignment wrapText="1"/>
      <protection locked="0"/>
    </xf>
    <xf numFmtId="0" fontId="21" fillId="0" borderId="0" xfId="0" applyFont="1" applyAlignment="1" applyProtection="1">
      <alignment vertical="top" wrapText="1"/>
      <protection locked="0"/>
    </xf>
    <xf numFmtId="173" fontId="85" fillId="0" borderId="0" xfId="0" applyNumberFormat="1" applyFont="1"/>
    <xf numFmtId="49" fontId="22" fillId="0" borderId="3" xfId="0" applyNumberFormat="1" applyFont="1" applyBorder="1" applyAlignment="1">
      <alignment horizontal="center" vertical="top" wrapText="1"/>
    </xf>
    <xf numFmtId="175" fontId="21" fillId="5" borderId="0" xfId="0" applyNumberFormat="1" applyFont="1" applyFill="1"/>
    <xf numFmtId="173" fontId="22" fillId="4" borderId="36" xfId="0" applyNumberFormat="1" applyFont="1" applyFill="1" applyBorder="1" applyAlignment="1">
      <alignment horizontal="left" vertical="center"/>
    </xf>
    <xf numFmtId="173" fontId="21" fillId="0" borderId="3" xfId="0" applyNumberFormat="1" applyFont="1" applyBorder="1" applyAlignment="1">
      <alignment horizontal="center"/>
    </xf>
    <xf numFmtId="49" fontId="22" fillId="0" borderId="3" xfId="0" applyNumberFormat="1" applyFont="1" applyBorder="1" applyAlignment="1" applyProtection="1">
      <alignment horizontal="center"/>
      <protection locked="0"/>
    </xf>
    <xf numFmtId="173" fontId="22" fillId="4" borderId="10" xfId="0" applyNumberFormat="1" applyFont="1" applyFill="1" applyBorder="1" applyAlignment="1">
      <alignment horizontal="left"/>
    </xf>
    <xf numFmtId="173" fontId="22" fillId="0" borderId="3" xfId="0" applyNumberFormat="1" applyFont="1" applyBorder="1" applyAlignment="1">
      <alignment horizontal="left"/>
    </xf>
    <xf numFmtId="173" fontId="78" fillId="5" borderId="0" xfId="0" applyNumberFormat="1" applyFont="1" applyFill="1"/>
    <xf numFmtId="175" fontId="22" fillId="5" borderId="0" xfId="0" applyNumberFormat="1" applyFont="1" applyFill="1" applyAlignment="1">
      <alignment vertical="center"/>
    </xf>
    <xf numFmtId="173" fontId="22" fillId="0" borderId="3" xfId="0" applyNumberFormat="1" applyFont="1" applyBorder="1" applyAlignment="1">
      <alignment horizontal="center"/>
    </xf>
    <xf numFmtId="173" fontId="22" fillId="15" borderId="36" xfId="0" applyNumberFormat="1" applyFont="1" applyFill="1" applyBorder="1" applyAlignment="1">
      <alignment horizontal="center"/>
    </xf>
    <xf numFmtId="173" fontId="21" fillId="15" borderId="36" xfId="0" applyNumberFormat="1" applyFont="1" applyFill="1" applyBorder="1" applyAlignment="1">
      <alignment horizontal="center"/>
    </xf>
    <xf numFmtId="49" fontId="22" fillId="4" borderId="34" xfId="0" applyNumberFormat="1" applyFont="1" applyFill="1" applyBorder="1" applyAlignment="1">
      <alignment horizontal="center" vertical="center"/>
    </xf>
    <xf numFmtId="49" fontId="22" fillId="0" borderId="52" xfId="0" applyNumberFormat="1" applyFont="1" applyBorder="1" applyAlignment="1">
      <alignment horizontal="center"/>
    </xf>
    <xf numFmtId="175" fontId="21" fillId="5" borderId="0" xfId="0" applyNumberFormat="1" applyFont="1" applyFill="1" applyAlignment="1" applyProtection="1">
      <alignment horizontal="right" vertical="center" wrapText="1"/>
      <protection locked="0"/>
    </xf>
    <xf numFmtId="49" fontId="22" fillId="0" borderId="53" xfId="0" applyNumberFormat="1" applyFont="1" applyBorder="1" applyAlignment="1">
      <alignment horizontal="center"/>
    </xf>
    <xf numFmtId="49" fontId="22" fillId="4" borderId="4" xfId="0" applyNumberFormat="1" applyFont="1" applyFill="1" applyBorder="1" applyAlignment="1">
      <alignment horizontal="center" vertical="center"/>
    </xf>
    <xf numFmtId="175" fontId="22" fillId="4" borderId="5" xfId="0" applyNumberFormat="1" applyFont="1" applyFill="1" applyBorder="1" applyAlignment="1">
      <alignment vertical="center"/>
    </xf>
    <xf numFmtId="176" fontId="22" fillId="4" borderId="5" xfId="0" applyNumberFormat="1" applyFont="1" applyFill="1" applyBorder="1" applyAlignment="1">
      <alignment vertical="center"/>
    </xf>
    <xf numFmtId="0" fontId="83" fillId="4" borderId="7" xfId="0" applyFont="1" applyFill="1" applyBorder="1" applyProtection="1">
      <protection locked="0"/>
    </xf>
    <xf numFmtId="0" fontId="83" fillId="0" borderId="7" xfId="0" applyFont="1" applyBorder="1" applyProtection="1">
      <protection locked="0"/>
    </xf>
    <xf numFmtId="0" fontId="83" fillId="15" borderId="54" xfId="0" applyFont="1" applyFill="1" applyBorder="1" applyProtection="1">
      <protection locked="0"/>
    </xf>
    <xf numFmtId="0" fontId="80" fillId="4" borderId="54" xfId="0" applyFont="1" applyFill="1" applyBorder="1" applyAlignment="1" applyProtection="1">
      <alignment vertical="center"/>
      <protection locked="0"/>
    </xf>
    <xf numFmtId="0" fontId="80" fillId="5" borderId="7" xfId="0" applyFont="1" applyFill="1" applyBorder="1" applyAlignment="1" applyProtection="1">
      <alignment vertical="center"/>
      <protection locked="0"/>
    </xf>
    <xf numFmtId="0" fontId="80" fillId="5" borderId="55" xfId="0" applyFont="1" applyFill="1" applyBorder="1" applyAlignment="1" applyProtection="1">
      <alignment vertical="center"/>
      <protection locked="0"/>
    </xf>
    <xf numFmtId="0" fontId="3" fillId="7" borderId="0" xfId="0" applyFont="1" applyFill="1" applyAlignment="1">
      <alignment wrapText="1"/>
    </xf>
    <xf numFmtId="173" fontId="83" fillId="7" borderId="0" xfId="0" applyNumberFormat="1" applyFont="1" applyFill="1"/>
    <xf numFmtId="0" fontId="80" fillId="7" borderId="0" xfId="0" applyFont="1" applyFill="1" applyAlignment="1">
      <alignment vertical="center"/>
    </xf>
    <xf numFmtId="0" fontId="80" fillId="7" borderId="0" xfId="0" applyFont="1" applyFill="1"/>
    <xf numFmtId="173" fontId="78" fillId="4" borderId="9" xfId="0" applyNumberFormat="1" applyFont="1" applyFill="1" applyBorder="1" applyAlignment="1">
      <alignment vertical="center"/>
    </xf>
    <xf numFmtId="171" fontId="45" fillId="10" borderId="11" xfId="6" applyNumberFormat="1" applyFont="1" applyFill="1" applyBorder="1" applyAlignment="1">
      <alignment vertical="center"/>
    </xf>
    <xf numFmtId="171" fontId="45" fillId="10" borderId="12" xfId="6" applyNumberFormat="1" applyFont="1" applyFill="1" applyBorder="1" applyAlignment="1">
      <alignment vertical="center"/>
    </xf>
    <xf numFmtId="178" fontId="25" fillId="4" borderId="9" xfId="6" applyNumberFormat="1" applyFont="1" applyFill="1" applyBorder="1" applyAlignment="1">
      <alignment vertical="center"/>
    </xf>
    <xf numFmtId="173" fontId="25" fillId="5" borderId="9" xfId="0" applyNumberFormat="1" applyFont="1" applyFill="1" applyBorder="1"/>
    <xf numFmtId="178" fontId="25" fillId="5" borderId="9" xfId="6" applyNumberFormat="1" applyFont="1" applyFill="1" applyBorder="1" applyAlignment="1">
      <alignment vertical="center"/>
    </xf>
    <xf numFmtId="0" fontId="65" fillId="7" borderId="0" xfId="0" applyFont="1" applyFill="1" applyAlignment="1">
      <alignment vertical="center"/>
    </xf>
    <xf numFmtId="37" fontId="76" fillId="7" borderId="0" xfId="0" applyNumberFormat="1" applyFont="1" applyFill="1" applyProtection="1">
      <protection locked="0"/>
    </xf>
    <xf numFmtId="0" fontId="56" fillId="7" borderId="0" xfId="0" applyFont="1" applyFill="1" applyAlignment="1" applyProtection="1">
      <alignment horizontal="right"/>
      <protection locked="0"/>
    </xf>
    <xf numFmtId="0" fontId="21" fillId="0" borderId="11" xfId="0" applyFont="1" applyBorder="1"/>
    <xf numFmtId="0" fontId="21" fillId="4" borderId="11" xfId="0" applyFont="1" applyFill="1" applyBorder="1" applyAlignment="1">
      <alignment vertical="center"/>
    </xf>
    <xf numFmtId="173" fontId="78" fillId="4" borderId="35" xfId="0" applyNumberFormat="1" applyFont="1" applyFill="1" applyBorder="1" applyAlignment="1">
      <alignment horizontal="left" vertical="center" wrapText="1"/>
    </xf>
    <xf numFmtId="0" fontId="3" fillId="4" borderId="11" xfId="0" applyFont="1" applyFill="1" applyBorder="1" applyAlignment="1">
      <alignment horizontal="center" vertical="center"/>
    </xf>
    <xf numFmtId="0" fontId="81" fillId="7" borderId="0" xfId="0" applyFont="1" applyFill="1" applyAlignment="1" applyProtection="1">
      <alignment horizontal="right" wrapText="1"/>
      <protection locked="0"/>
    </xf>
    <xf numFmtId="173" fontId="82" fillId="10" borderId="14" xfId="0" applyNumberFormat="1" applyFont="1" applyFill="1" applyBorder="1" applyAlignment="1">
      <alignment wrapText="1"/>
    </xf>
    <xf numFmtId="173" fontId="83" fillId="0" borderId="7" xfId="0" applyNumberFormat="1" applyFont="1" applyBorder="1" applyAlignment="1" applyProtection="1">
      <alignment wrapText="1"/>
      <protection locked="0"/>
    </xf>
    <xf numFmtId="0" fontId="83" fillId="4" borderId="7" xfId="0" applyFont="1" applyFill="1" applyBorder="1" applyAlignment="1" applyProtection="1">
      <alignment wrapText="1"/>
      <protection locked="0"/>
    </xf>
    <xf numFmtId="0" fontId="83" fillId="0" borderId="7" xfId="0" applyFont="1" applyBorder="1" applyAlignment="1" applyProtection="1">
      <alignment wrapText="1"/>
      <protection locked="0"/>
    </xf>
    <xf numFmtId="0" fontId="83" fillId="15" borderId="54" xfId="0" applyFont="1" applyFill="1" applyBorder="1" applyAlignment="1" applyProtection="1">
      <alignment wrapText="1"/>
      <protection locked="0"/>
    </xf>
    <xf numFmtId="0" fontId="80" fillId="4" borderId="54" xfId="0" applyFont="1" applyFill="1" applyBorder="1" applyAlignment="1" applyProtection="1">
      <alignment vertical="center" wrapText="1"/>
      <protection locked="0"/>
    </xf>
    <xf numFmtId="0" fontId="80" fillId="5" borderId="7" xfId="0" applyFont="1" applyFill="1" applyBorder="1" applyAlignment="1" applyProtection="1">
      <alignment vertical="center" wrapText="1"/>
      <protection locked="0"/>
    </xf>
    <xf numFmtId="0" fontId="80" fillId="5" borderId="55" xfId="0" applyFont="1" applyFill="1" applyBorder="1" applyAlignment="1" applyProtection="1">
      <alignment vertical="center" wrapText="1"/>
      <protection locked="0"/>
    </xf>
    <xf numFmtId="173" fontId="80" fillId="4" borderId="56" xfId="0" applyNumberFormat="1" applyFont="1" applyFill="1" applyBorder="1" applyAlignment="1">
      <alignment vertical="center" wrapText="1"/>
    </xf>
    <xf numFmtId="0" fontId="83" fillId="0" borderId="57" xfId="0" applyFont="1" applyBorder="1" applyAlignment="1" applyProtection="1">
      <alignment wrapText="1"/>
      <protection locked="0"/>
    </xf>
    <xf numFmtId="0" fontId="83" fillId="0" borderId="58" xfId="0" applyFont="1" applyBorder="1" applyAlignment="1" applyProtection="1">
      <alignment wrapText="1"/>
      <protection locked="0"/>
    </xf>
    <xf numFmtId="0" fontId="83" fillId="4" borderId="6" xfId="0" applyFont="1" applyFill="1" applyBorder="1" applyAlignment="1" applyProtection="1">
      <alignment vertical="center" wrapText="1"/>
      <protection locked="0"/>
    </xf>
    <xf numFmtId="0" fontId="21" fillId="0" borderId="0" xfId="0" applyFont="1" applyAlignment="1">
      <alignment wrapText="1"/>
    </xf>
    <xf numFmtId="0" fontId="0" fillId="5" borderId="11" xfId="0" applyFill="1" applyBorder="1" applyAlignment="1">
      <alignment vertical="center"/>
    </xf>
    <xf numFmtId="0" fontId="0" fillId="12" borderId="11" xfId="0" applyFill="1" applyBorder="1" applyAlignment="1">
      <alignment vertical="center"/>
    </xf>
    <xf numFmtId="0" fontId="83" fillId="7" borderId="7" xfId="0" applyFont="1" applyFill="1" applyBorder="1" applyAlignment="1" applyProtection="1">
      <alignment wrapText="1"/>
      <protection locked="0"/>
    </xf>
    <xf numFmtId="0" fontId="1" fillId="0" borderId="5" xfId="0" applyFont="1" applyBorder="1" applyAlignment="1" applyProtection="1">
      <alignment wrapText="1"/>
      <protection locked="0"/>
    </xf>
    <xf numFmtId="0" fontId="1" fillId="5" borderId="2" xfId="0" applyFont="1" applyFill="1" applyBorder="1" applyAlignment="1" applyProtection="1">
      <alignment wrapText="1"/>
      <protection locked="0"/>
    </xf>
    <xf numFmtId="0" fontId="1" fillId="5" borderId="10" xfId="0" applyFont="1" applyFill="1" applyBorder="1" applyAlignment="1" applyProtection="1">
      <alignment wrapText="1"/>
      <protection locked="0"/>
    </xf>
    <xf numFmtId="0" fontId="1" fillId="5" borderId="10" xfId="0" applyFont="1" applyFill="1" applyBorder="1" applyProtection="1">
      <protection locked="0"/>
    </xf>
    <xf numFmtId="0" fontId="0" fillId="2" borderId="10" xfId="0" applyFill="1" applyBorder="1" applyAlignment="1" applyProtection="1">
      <alignment wrapText="1"/>
      <protection locked="0"/>
    </xf>
    <xf numFmtId="0" fontId="0" fillId="0" borderId="21" xfId="0" applyBorder="1" applyAlignment="1" applyProtection="1">
      <alignment wrapText="1"/>
      <protection locked="0"/>
    </xf>
    <xf numFmtId="0" fontId="0" fillId="0" borderId="5" xfId="0" applyBorder="1" applyAlignment="1" applyProtection="1">
      <alignment wrapText="1"/>
      <protection locked="0"/>
    </xf>
    <xf numFmtId="0" fontId="0" fillId="2" borderId="4" xfId="0" applyFill="1" applyBorder="1" applyAlignment="1" applyProtection="1">
      <alignment wrapText="1"/>
      <protection locked="0"/>
    </xf>
    <xf numFmtId="0" fontId="38" fillId="0" borderId="0" xfId="0" applyFont="1" applyProtection="1">
      <protection locked="0"/>
    </xf>
    <xf numFmtId="0" fontId="38" fillId="14" borderId="4" xfId="0" applyFont="1" applyFill="1" applyBorder="1" applyProtection="1">
      <protection locked="0"/>
    </xf>
    <xf numFmtId="0" fontId="3" fillId="9" borderId="4" xfId="0" applyFont="1" applyFill="1" applyBorder="1" applyAlignment="1" applyProtection="1">
      <alignment wrapText="1"/>
      <protection locked="0"/>
    </xf>
    <xf numFmtId="0" fontId="0" fillId="7" borderId="0" xfId="0" applyFill="1" applyAlignment="1" applyProtection="1">
      <alignment wrapText="1"/>
      <protection locked="0"/>
    </xf>
    <xf numFmtId="0" fontId="1" fillId="5" borderId="5" xfId="0" applyFont="1" applyFill="1" applyBorder="1" applyProtection="1">
      <protection locked="0"/>
    </xf>
    <xf numFmtId="0" fontId="0" fillId="0" borderId="0" xfId="0" applyAlignment="1" applyProtection="1">
      <alignment wrapText="1"/>
      <protection locked="0"/>
    </xf>
    <xf numFmtId="0" fontId="1" fillId="0" borderId="10" xfId="0" applyFont="1" applyBorder="1" applyProtection="1">
      <protection locked="0"/>
    </xf>
    <xf numFmtId="0" fontId="1" fillId="5" borderId="9" xfId="0" applyFont="1" applyFill="1" applyBorder="1" applyAlignment="1" applyProtection="1">
      <alignment wrapText="1"/>
      <protection locked="0"/>
    </xf>
    <xf numFmtId="2" fontId="31" fillId="10" borderId="48" xfId="0" applyNumberFormat="1" applyFont="1" applyFill="1" applyBorder="1" applyAlignment="1" applyProtection="1">
      <alignment horizontal="center"/>
      <protection locked="0"/>
    </xf>
    <xf numFmtId="0" fontId="31" fillId="10" borderId="60" xfId="0" applyFont="1" applyFill="1" applyBorder="1" applyProtection="1">
      <protection locked="0"/>
    </xf>
    <xf numFmtId="0" fontId="31" fillId="10" borderId="47" xfId="0" applyFont="1" applyFill="1" applyBorder="1" applyAlignment="1" applyProtection="1">
      <alignment horizontal="center"/>
      <protection locked="0"/>
    </xf>
    <xf numFmtId="2" fontId="31" fillId="10" borderId="47" xfId="0" applyNumberFormat="1" applyFont="1" applyFill="1" applyBorder="1" applyAlignment="1" applyProtection="1">
      <alignment horizontal="center"/>
      <protection locked="0"/>
    </xf>
    <xf numFmtId="2" fontId="31" fillId="10" borderId="61" xfId="0" applyNumberFormat="1" applyFont="1" applyFill="1" applyBorder="1" applyAlignment="1" applyProtection="1">
      <alignment horizontal="center"/>
      <protection locked="0"/>
    </xf>
    <xf numFmtId="2" fontId="31" fillId="10" borderId="62" xfId="0" applyNumberFormat="1" applyFont="1" applyFill="1" applyBorder="1" applyAlignment="1" applyProtection="1">
      <alignment horizontal="center"/>
      <protection locked="0"/>
    </xf>
    <xf numFmtId="0" fontId="16" fillId="0" borderId="63" xfId="0" applyFont="1" applyBorder="1" applyAlignment="1" applyProtection="1">
      <alignment horizontal="center" vertical="top" wrapText="1"/>
      <protection locked="0"/>
    </xf>
    <xf numFmtId="2" fontId="0" fillId="0" borderId="64" xfId="0" applyNumberFormat="1" applyBorder="1" applyAlignment="1" applyProtection="1">
      <alignment horizontal="center" vertical="top" wrapText="1"/>
      <protection locked="0"/>
    </xf>
    <xf numFmtId="2" fontId="5" fillId="0" borderId="56" xfId="0" applyNumberFormat="1" applyFont="1" applyBorder="1" applyProtection="1">
      <protection locked="0"/>
    </xf>
    <xf numFmtId="2" fontId="5" fillId="8" borderId="65" xfId="0" applyNumberFormat="1" applyFont="1" applyFill="1" applyBorder="1" applyProtection="1">
      <protection locked="0"/>
    </xf>
    <xf numFmtId="37" fontId="61" fillId="7" borderId="0" xfId="0" applyNumberFormat="1" applyFont="1" applyFill="1" applyAlignment="1">
      <alignment vertical="center" wrapText="1"/>
    </xf>
    <xf numFmtId="173" fontId="82" fillId="10" borderId="4" xfId="0" applyNumberFormat="1" applyFont="1" applyFill="1" applyBorder="1" applyAlignment="1">
      <alignment horizontal="center" wrapText="1"/>
    </xf>
    <xf numFmtId="173" fontId="82" fillId="10" borderId="5" xfId="0" applyNumberFormat="1" applyFont="1" applyFill="1" applyBorder="1" applyAlignment="1">
      <alignment horizontal="center" wrapText="1"/>
    </xf>
    <xf numFmtId="37" fontId="82" fillId="10" borderId="5" xfId="0" applyNumberFormat="1" applyFont="1" applyFill="1" applyBorder="1" applyAlignment="1">
      <alignment horizontal="center" wrapText="1"/>
    </xf>
    <xf numFmtId="173" fontId="42" fillId="7" borderId="10" xfId="0" quotePrefix="1" applyNumberFormat="1" applyFont="1" applyFill="1" applyBorder="1" applyProtection="1">
      <protection locked="0"/>
    </xf>
    <xf numFmtId="173" fontId="42" fillId="5" borderId="9" xfId="0" quotePrefix="1" applyNumberFormat="1" applyFont="1" applyFill="1" applyBorder="1" applyProtection="1">
      <protection locked="0"/>
    </xf>
    <xf numFmtId="175" fontId="21" fillId="6" borderId="0" xfId="0" applyNumberFormat="1" applyFont="1" applyFill="1" applyAlignment="1" applyProtection="1">
      <alignment horizontal="right" vertical="center" wrapText="1"/>
      <protection locked="0"/>
    </xf>
    <xf numFmtId="0" fontId="3" fillId="5" borderId="11" xfId="0" applyFont="1" applyFill="1" applyBorder="1" applyAlignment="1">
      <alignment horizontal="center" vertical="center"/>
    </xf>
    <xf numFmtId="173" fontId="73" fillId="7" borderId="0" xfId="0" applyNumberFormat="1" applyFont="1" applyFill="1" applyProtection="1">
      <protection locked="0"/>
    </xf>
    <xf numFmtId="0" fontId="91" fillId="7" borderId="0" xfId="0" applyFont="1" applyFill="1"/>
    <xf numFmtId="0" fontId="43" fillId="0" borderId="0" xfId="0" applyFont="1" applyProtection="1">
      <protection locked="0"/>
    </xf>
    <xf numFmtId="170" fontId="24" fillId="6" borderId="11" xfId="6" applyNumberFormat="1" applyFont="1" applyFill="1" applyBorder="1" applyAlignment="1" applyProtection="1">
      <alignment vertical="center" wrapText="1"/>
      <protection locked="0"/>
    </xf>
    <xf numFmtId="170" fontId="24" fillId="6" borderId="11" xfId="6" applyNumberFormat="1" applyFont="1" applyFill="1" applyBorder="1" applyAlignment="1" applyProtection="1">
      <alignment vertical="center" wrapText="1"/>
    </xf>
    <xf numFmtId="170" fontId="24" fillId="6" borderId="11" xfId="0" applyNumberFormat="1" applyFont="1" applyFill="1" applyBorder="1" applyAlignment="1">
      <alignment vertical="center" wrapText="1"/>
    </xf>
    <xf numFmtId="175" fontId="21" fillId="6" borderId="0" xfId="0" applyNumberFormat="1" applyFont="1" applyFill="1" applyAlignment="1" applyProtection="1">
      <alignment horizontal="right" wrapText="1"/>
      <protection locked="0"/>
    </xf>
    <xf numFmtId="175" fontId="22" fillId="6" borderId="0" xfId="0" applyNumberFormat="1" applyFont="1" applyFill="1"/>
    <xf numFmtId="173" fontId="21" fillId="7" borderId="0" xfId="0" applyNumberFormat="1" applyFont="1" applyFill="1" applyProtection="1">
      <protection locked="0"/>
    </xf>
    <xf numFmtId="164" fontId="21" fillId="7" borderId="0" xfId="0" applyNumberFormat="1" applyFont="1" applyFill="1" applyProtection="1">
      <protection locked="0"/>
    </xf>
    <xf numFmtId="174" fontId="21" fillId="7" borderId="0" xfId="0" applyNumberFormat="1" applyFont="1" applyFill="1"/>
    <xf numFmtId="0" fontId="21" fillId="7" borderId="0" xfId="0" applyFont="1" applyFill="1" applyAlignment="1">
      <alignment wrapText="1"/>
    </xf>
    <xf numFmtId="0" fontId="21" fillId="7" borderId="0" xfId="3" applyFont="1" applyFill="1"/>
    <xf numFmtId="0" fontId="3" fillId="0" borderId="4" xfId="0" applyFont="1" applyBorder="1" applyAlignment="1" applyProtection="1">
      <alignment vertical="top" wrapText="1"/>
      <protection locked="0"/>
    </xf>
    <xf numFmtId="0" fontId="92" fillId="0" borderId="4" xfId="0" applyFont="1" applyBorder="1" applyAlignment="1" applyProtection="1">
      <alignment wrapText="1"/>
      <protection locked="0"/>
    </xf>
    <xf numFmtId="0" fontId="21" fillId="6" borderId="11" xfId="0" applyFont="1" applyFill="1" applyBorder="1" applyAlignment="1" applyProtection="1">
      <alignment vertical="top" wrapText="1"/>
      <protection locked="0"/>
    </xf>
    <xf numFmtId="0" fontId="77" fillId="6" borderId="11" xfId="0" applyFont="1" applyFill="1" applyBorder="1" applyProtection="1">
      <protection locked="0"/>
    </xf>
    <xf numFmtId="0" fontId="24" fillId="6" borderId="11" xfId="0" applyFont="1" applyFill="1" applyBorder="1"/>
    <xf numFmtId="173" fontId="83" fillId="6" borderId="11" xfId="0" applyNumberFormat="1" applyFont="1" applyFill="1" applyBorder="1" applyAlignment="1" applyProtection="1">
      <alignment wrapText="1"/>
      <protection locked="0"/>
    </xf>
    <xf numFmtId="0" fontId="83" fillId="6" borderId="11" xfId="0" applyFont="1" applyFill="1" applyBorder="1" applyAlignment="1" applyProtection="1">
      <alignment wrapText="1"/>
      <protection locked="0"/>
    </xf>
    <xf numFmtId="0" fontId="0" fillId="7" borderId="0" xfId="0" applyFill="1"/>
    <xf numFmtId="0" fontId="65" fillId="7" borderId="0" xfId="0" applyFont="1" applyFill="1"/>
    <xf numFmtId="49" fontId="26" fillId="7" borderId="0" xfId="3" applyNumberFormat="1" applyFont="1" applyFill="1"/>
    <xf numFmtId="0" fontId="17" fillId="7" borderId="0" xfId="0" applyFont="1" applyFill="1"/>
    <xf numFmtId="0" fontId="21" fillId="7" borderId="0" xfId="3" applyFont="1" applyFill="1" applyAlignment="1">
      <alignment horizontal="left"/>
    </xf>
    <xf numFmtId="0" fontId="40" fillId="7" borderId="0" xfId="0" applyFont="1" applyFill="1"/>
    <xf numFmtId="49" fontId="41" fillId="7" borderId="0" xfId="0" applyNumberFormat="1" applyFont="1" applyFill="1" applyAlignment="1">
      <alignment vertical="center"/>
    </xf>
    <xf numFmtId="0" fontId="24" fillId="7" borderId="0" xfId="0" applyFont="1" applyFill="1" applyAlignment="1">
      <alignment vertical="center"/>
    </xf>
    <xf numFmtId="173" fontId="76" fillId="7" borderId="0" xfId="0" applyNumberFormat="1" applyFont="1" applyFill="1" applyProtection="1">
      <protection locked="0"/>
    </xf>
    <xf numFmtId="173" fontId="76" fillId="7" borderId="0" xfId="0" applyNumberFormat="1" applyFont="1" applyFill="1" applyAlignment="1" applyProtection="1">
      <alignment vertical="center"/>
      <protection locked="0"/>
    </xf>
    <xf numFmtId="173" fontId="46" fillId="7" borderId="0" xfId="0" applyNumberFormat="1" applyFont="1" applyFill="1" applyAlignment="1" applyProtection="1">
      <alignment vertical="center"/>
      <protection locked="0"/>
    </xf>
    <xf numFmtId="173" fontId="83" fillId="7" borderId="0" xfId="0" applyNumberFormat="1" applyFont="1" applyFill="1" applyProtection="1">
      <protection locked="0"/>
    </xf>
    <xf numFmtId="0" fontId="75" fillId="7" borderId="0" xfId="0" applyFont="1" applyFill="1"/>
    <xf numFmtId="0" fontId="75" fillId="7" borderId="0" xfId="0" applyFont="1" applyFill="1" applyAlignment="1">
      <alignment vertical="center"/>
    </xf>
    <xf numFmtId="0" fontId="25" fillId="7" borderId="0" xfId="0" applyFont="1" applyFill="1" applyAlignment="1">
      <alignment wrapText="1"/>
    </xf>
    <xf numFmtId="0" fontId="43" fillId="7" borderId="0" xfId="0" applyFont="1" applyFill="1" applyProtection="1">
      <protection locked="0"/>
    </xf>
    <xf numFmtId="0" fontId="73" fillId="7" borderId="0" xfId="0" applyFont="1" applyFill="1"/>
    <xf numFmtId="173" fontId="83" fillId="7" borderId="0" xfId="0" applyNumberFormat="1" applyFont="1" applyFill="1" applyAlignment="1">
      <alignment vertical="center"/>
    </xf>
    <xf numFmtId="173" fontId="84" fillId="7" borderId="0" xfId="0" applyNumberFormat="1" applyFont="1" applyFill="1" applyAlignment="1">
      <alignment vertical="center"/>
    </xf>
    <xf numFmtId="173" fontId="95" fillId="10" borderId="6" xfId="0" applyNumberFormat="1" applyFont="1" applyFill="1" applyBorder="1" applyAlignment="1" applyProtection="1">
      <alignment horizontal="center" wrapText="1"/>
      <protection locked="0"/>
    </xf>
    <xf numFmtId="0" fontId="21" fillId="8" borderId="11" xfId="0" applyFont="1" applyFill="1" applyBorder="1" applyAlignment="1" applyProtection="1">
      <alignment vertical="top" wrapText="1"/>
      <protection locked="0"/>
    </xf>
    <xf numFmtId="0" fontId="3" fillId="7" borderId="0" xfId="0" applyFont="1" applyFill="1" applyAlignment="1">
      <alignment horizontal="left" vertical="center" wrapText="1"/>
    </xf>
    <xf numFmtId="0" fontId="21" fillId="6" borderId="11" xfId="7" applyNumberFormat="1" applyFont="1" applyFill="1" applyBorder="1" applyAlignment="1" applyProtection="1">
      <alignment horizontal="right"/>
      <protection locked="0"/>
    </xf>
    <xf numFmtId="49" fontId="22" fillId="0" borderId="3" xfId="0" applyNumberFormat="1" applyFont="1" applyBorder="1" applyAlignment="1">
      <alignment horizontal="center" vertical="top"/>
    </xf>
    <xf numFmtId="173" fontId="73" fillId="0" borderId="0" xfId="0" applyNumberFormat="1" applyFont="1" applyAlignment="1">
      <alignment horizontal="left" vertical="top" wrapText="1"/>
    </xf>
    <xf numFmtId="0" fontId="0" fillId="0" borderId="1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2"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173" fontId="65" fillId="0" borderId="11" xfId="0" applyNumberFormat="1" applyFont="1" applyBorder="1" applyAlignment="1">
      <alignment vertical="center"/>
    </xf>
    <xf numFmtId="0" fontId="13" fillId="7" borderId="0" xfId="0" applyFont="1" applyFill="1"/>
    <xf numFmtId="0" fontId="8" fillId="7" borderId="0" xfId="0" applyFont="1" applyFill="1"/>
    <xf numFmtId="0" fontId="0" fillId="7" borderId="0" xfId="0" applyFill="1" applyAlignment="1">
      <alignment wrapText="1"/>
    </xf>
    <xf numFmtId="0" fontId="30" fillId="10" borderId="10" xfId="0" applyFont="1" applyFill="1" applyBorder="1" applyAlignment="1">
      <alignment vertical="center"/>
    </xf>
    <xf numFmtId="0" fontId="30" fillId="10" borderId="9" xfId="0" applyFont="1" applyFill="1" applyBorder="1" applyAlignment="1">
      <alignment vertical="center" wrapText="1"/>
    </xf>
    <xf numFmtId="0" fontId="0" fillId="7" borderId="0" xfId="0" applyFill="1" applyAlignment="1">
      <alignment vertical="center"/>
    </xf>
    <xf numFmtId="0" fontId="0" fillId="7" borderId="0" xfId="0" applyFill="1" applyAlignment="1">
      <alignment vertical="center" wrapText="1"/>
    </xf>
    <xf numFmtId="0" fontId="21" fillId="7" borderId="0" xfId="5" applyFont="1" applyFill="1" applyAlignment="1">
      <alignment vertical="center"/>
    </xf>
    <xf numFmtId="168" fontId="36" fillId="7" borderId="0" xfId="0" applyNumberFormat="1" applyFont="1" applyFill="1" applyAlignment="1">
      <alignment vertical="center"/>
    </xf>
    <xf numFmtId="0" fontId="36" fillId="7" borderId="0" xfId="0" applyFont="1" applyFill="1" applyAlignment="1">
      <alignment vertical="center" wrapText="1"/>
    </xf>
    <xf numFmtId="0" fontId="3" fillId="7" borderId="0" xfId="0" applyFont="1" applyFill="1" applyAlignment="1">
      <alignment vertical="center" wrapText="1"/>
    </xf>
    <xf numFmtId="0" fontId="104" fillId="5" borderId="11" xfId="0" applyFont="1" applyFill="1" applyBorder="1" applyAlignment="1">
      <alignment horizontal="center" vertical="center" wrapText="1"/>
    </xf>
    <xf numFmtId="0" fontId="105" fillId="5" borderId="12" xfId="0" applyFont="1" applyFill="1" applyBorder="1" applyAlignment="1">
      <alignment vertical="center"/>
    </xf>
    <xf numFmtId="0" fontId="105" fillId="5" borderId="12" xfId="0" applyFont="1" applyFill="1" applyBorder="1" applyAlignment="1">
      <alignment horizontal="center" vertical="center" wrapText="1"/>
    </xf>
    <xf numFmtId="0" fontId="106" fillId="5" borderId="12" xfId="0" applyFont="1" applyFill="1" applyBorder="1" applyAlignment="1">
      <alignment horizontal="center" vertical="center" wrapText="1"/>
    </xf>
    <xf numFmtId="182" fontId="44" fillId="5" borderId="11" xfId="3" applyNumberFormat="1" applyFont="1" applyFill="1" applyBorder="1" applyAlignment="1" applyProtection="1">
      <alignment horizontal="right" vertical="center"/>
      <protection hidden="1"/>
    </xf>
    <xf numFmtId="10" fontId="106" fillId="5" borderId="12" xfId="2" applyNumberFormat="1" applyFont="1" applyFill="1" applyBorder="1" applyAlignment="1">
      <alignment horizontal="right" vertical="center" wrapText="1"/>
    </xf>
    <xf numFmtId="49" fontId="107" fillId="6" borderId="11" xfId="1" applyNumberFormat="1" applyFont="1" applyFill="1" applyBorder="1" applyAlignment="1">
      <alignment vertical="center"/>
    </xf>
    <xf numFmtId="0" fontId="107" fillId="6" borderId="12" xfId="0" applyFont="1" applyFill="1" applyBorder="1" applyAlignment="1">
      <alignment vertical="center"/>
    </xf>
    <xf numFmtId="0" fontId="107" fillId="6" borderId="12" xfId="0" applyFont="1" applyFill="1" applyBorder="1" applyAlignment="1">
      <alignment horizontal="left" vertical="center" wrapText="1"/>
    </xf>
    <xf numFmtId="0" fontId="108" fillId="6" borderId="12" xfId="0" applyFont="1" applyFill="1" applyBorder="1" applyAlignment="1">
      <alignment horizontal="center" vertical="center" wrapText="1"/>
    </xf>
    <xf numFmtId="182" fontId="49" fillId="5" borderId="11" xfId="3" applyNumberFormat="1" applyFont="1" applyFill="1" applyBorder="1" applyAlignment="1" applyProtection="1">
      <alignment horizontal="right" vertical="center"/>
      <protection hidden="1"/>
    </xf>
    <xf numFmtId="10" fontId="108" fillId="5" borderId="12" xfId="2" applyNumberFormat="1" applyFont="1" applyFill="1" applyBorder="1" applyAlignment="1">
      <alignment horizontal="right" vertical="center" wrapText="1"/>
    </xf>
    <xf numFmtId="0" fontId="105" fillId="5" borderId="10" xfId="0" applyFont="1" applyFill="1" applyBorder="1" applyAlignment="1">
      <alignment vertical="center" wrapText="1"/>
    </xf>
    <xf numFmtId="0" fontId="105" fillId="5" borderId="9" xfId="0" applyFont="1" applyFill="1" applyBorder="1" applyAlignment="1">
      <alignment vertical="center" wrapText="1"/>
    </xf>
    <xf numFmtId="0" fontId="105" fillId="5" borderId="14" xfId="0" applyFont="1" applyFill="1" applyBorder="1" applyAlignment="1">
      <alignment vertical="center" wrapText="1"/>
    </xf>
    <xf numFmtId="171" fontId="44" fillId="5" borderId="11" xfId="6" applyNumberFormat="1" applyFont="1" applyFill="1" applyBorder="1" applyAlignment="1">
      <alignment vertical="center"/>
    </xf>
    <xf numFmtId="9" fontId="105" fillId="5" borderId="11" xfId="2" applyFont="1" applyFill="1" applyBorder="1" applyAlignment="1">
      <alignment horizontal="right" vertical="center" wrapText="1"/>
    </xf>
    <xf numFmtId="0" fontId="107" fillId="5" borderId="12" xfId="1" applyNumberFormat="1" applyFont="1" applyFill="1" applyBorder="1" applyAlignment="1">
      <alignment horizontal="right" vertical="center" wrapText="1"/>
    </xf>
    <xf numFmtId="10" fontId="105" fillId="5" borderId="11" xfId="2" applyNumberFormat="1" applyFont="1" applyFill="1" applyBorder="1" applyAlignment="1">
      <alignment horizontal="right" vertical="center" wrapText="1"/>
    </xf>
    <xf numFmtId="0" fontId="107" fillId="0" borderId="11" xfId="1" applyNumberFormat="1" applyFont="1" applyBorder="1" applyAlignment="1">
      <alignment horizontal="right" vertical="center" wrapText="1"/>
    </xf>
    <xf numFmtId="15" fontId="13" fillId="6" borderId="14" xfId="0" applyNumberFormat="1" applyFont="1" applyFill="1" applyBorder="1"/>
    <xf numFmtId="173" fontId="83" fillId="4" borderId="0" xfId="0" applyNumberFormat="1" applyFont="1" applyFill="1"/>
    <xf numFmtId="173" fontId="42" fillId="7" borderId="1" xfId="0" quotePrefix="1" applyNumberFormat="1" applyFont="1" applyFill="1" applyBorder="1" applyProtection="1">
      <protection locked="0"/>
    </xf>
    <xf numFmtId="173" fontId="42" fillId="5" borderId="2" xfId="0" quotePrefix="1" applyNumberFormat="1" applyFont="1" applyFill="1" applyBorder="1" applyProtection="1">
      <protection locked="0"/>
    </xf>
    <xf numFmtId="173" fontId="62" fillId="10" borderId="10" xfId="0" applyNumberFormat="1" applyFont="1" applyFill="1" applyBorder="1" applyAlignment="1">
      <alignment horizontal="center" wrapText="1"/>
    </xf>
    <xf numFmtId="173" fontId="62" fillId="10" borderId="9" xfId="0" applyNumberFormat="1" applyFont="1" applyFill="1" applyBorder="1" applyAlignment="1">
      <alignment horizontal="center" wrapText="1"/>
    </xf>
    <xf numFmtId="37" fontId="62" fillId="10" borderId="9" xfId="0" applyNumberFormat="1" applyFont="1" applyFill="1" applyBorder="1" applyAlignment="1">
      <alignment horizontal="center" wrapText="1"/>
    </xf>
    <xf numFmtId="173" fontId="62" fillId="10" borderId="14" xfId="0" applyNumberFormat="1" applyFont="1" applyFill="1" applyBorder="1" applyProtection="1">
      <protection locked="0"/>
    </xf>
    <xf numFmtId="175" fontId="46" fillId="5" borderId="0" xfId="0" applyNumberFormat="1" applyFont="1" applyFill="1" applyAlignment="1">
      <alignment horizontal="center" vertical="center" wrapText="1"/>
    </xf>
    <xf numFmtId="174" fontId="46" fillId="5" borderId="0" xfId="0" applyNumberFormat="1" applyFont="1" applyFill="1" applyAlignment="1">
      <alignment horizontal="center" vertical="center" wrapText="1"/>
    </xf>
    <xf numFmtId="173" fontId="86" fillId="5" borderId="7" xfId="0" applyNumberFormat="1" applyFont="1" applyFill="1" applyBorder="1" applyAlignment="1" applyProtection="1">
      <alignment vertical="center"/>
      <protection locked="0"/>
    </xf>
    <xf numFmtId="49" fontId="25" fillId="0" borderId="3" xfId="0" applyNumberFormat="1" applyFont="1" applyBorder="1" applyAlignment="1">
      <alignment horizontal="center" wrapText="1"/>
    </xf>
    <xf numFmtId="173" fontId="25" fillId="0" borderId="0" xfId="0" applyNumberFormat="1" applyFont="1" applyAlignment="1">
      <alignment horizontal="left" wrapText="1"/>
    </xf>
    <xf numFmtId="175" fontId="24" fillId="5" borderId="0" xfId="0" applyNumberFormat="1" applyFont="1" applyFill="1"/>
    <xf numFmtId="174" fontId="24" fillId="5" borderId="0" xfId="0" applyNumberFormat="1" applyFont="1" applyFill="1"/>
    <xf numFmtId="0" fontId="25" fillId="0" borderId="3" xfId="0" applyFont="1" applyBorder="1" applyAlignment="1">
      <alignment horizontal="center" wrapText="1"/>
    </xf>
    <xf numFmtId="0" fontId="25" fillId="0" borderId="3" xfId="0" quotePrefix="1" applyFont="1" applyBorder="1" applyAlignment="1">
      <alignment horizontal="center" wrapText="1"/>
    </xf>
    <xf numFmtId="0" fontId="25" fillId="0" borderId="3" xfId="0" applyFont="1" applyBorder="1" applyAlignment="1">
      <alignment horizontal="center"/>
    </xf>
    <xf numFmtId="173" fontId="25" fillId="0" borderId="0" xfId="0" applyNumberFormat="1" applyFont="1"/>
    <xf numFmtId="49" fontId="25" fillId="0" borderId="3" xfId="0" applyNumberFormat="1" applyFont="1" applyBorder="1" applyAlignment="1">
      <alignment horizontal="center"/>
    </xf>
    <xf numFmtId="0" fontId="21" fillId="4" borderId="10" xfId="0" applyFont="1" applyFill="1" applyBorder="1" applyAlignment="1">
      <alignment horizontal="center"/>
    </xf>
    <xf numFmtId="0" fontId="77" fillId="4" borderId="14" xfId="0" applyFont="1" applyFill="1" applyBorder="1" applyProtection="1">
      <protection locked="0"/>
    </xf>
    <xf numFmtId="0" fontId="77" fillId="5" borderId="7" xfId="0" applyFont="1" applyFill="1" applyBorder="1" applyProtection="1">
      <protection locked="0"/>
    </xf>
    <xf numFmtId="173" fontId="24" fillId="4" borderId="10" xfId="0" applyNumberFormat="1" applyFont="1" applyFill="1" applyBorder="1" applyAlignment="1">
      <alignment horizontal="center"/>
    </xf>
    <xf numFmtId="173" fontId="25" fillId="4" borderId="10" xfId="0" applyNumberFormat="1" applyFont="1" applyFill="1" applyBorder="1" applyAlignment="1">
      <alignment horizontal="left"/>
    </xf>
    <xf numFmtId="173" fontId="25" fillId="0" borderId="3" xfId="0" applyNumberFormat="1" applyFont="1" applyBorder="1" applyAlignment="1">
      <alignment horizontal="left"/>
    </xf>
    <xf numFmtId="0" fontId="87" fillId="10" borderId="14" xfId="0" applyFont="1" applyFill="1" applyBorder="1" applyProtection="1">
      <protection locked="0"/>
    </xf>
    <xf numFmtId="173" fontId="25" fillId="0" borderId="10" xfId="0" applyNumberFormat="1" applyFont="1" applyBorder="1" applyAlignment="1">
      <alignment horizontal="left"/>
    </xf>
    <xf numFmtId="175" fontId="24" fillId="0" borderId="0" xfId="0" applyNumberFormat="1" applyFont="1"/>
    <xf numFmtId="174" fontId="24" fillId="0" borderId="0" xfId="0" applyNumberFormat="1" applyFont="1"/>
    <xf numFmtId="0" fontId="77" fillId="0" borderId="7" xfId="0" applyFont="1" applyBorder="1" applyProtection="1">
      <protection locked="0"/>
    </xf>
    <xf numFmtId="173" fontId="24" fillId="5" borderId="10" xfId="0" applyNumberFormat="1" applyFont="1" applyFill="1" applyBorder="1" applyAlignment="1">
      <alignment horizontal="center"/>
    </xf>
    <xf numFmtId="0" fontId="77" fillId="5" borderId="14" xfId="0" applyFont="1" applyFill="1" applyBorder="1" applyProtection="1">
      <protection locked="0"/>
    </xf>
    <xf numFmtId="173" fontId="24" fillId="0" borderId="10" xfId="0" applyNumberFormat="1" applyFont="1" applyBorder="1" applyAlignment="1">
      <alignment horizontal="center"/>
    </xf>
    <xf numFmtId="49" fontId="25" fillId="0" borderId="34" xfId="0" applyNumberFormat="1" applyFont="1" applyBorder="1" applyAlignment="1">
      <alignment horizontal="center"/>
    </xf>
    <xf numFmtId="175" fontId="25" fillId="0" borderId="0" xfId="0" applyNumberFormat="1" applyFont="1"/>
    <xf numFmtId="174" fontId="25" fillId="0" borderId="0" xfId="0" applyNumberFormat="1" applyFont="1"/>
    <xf numFmtId="49" fontId="25" fillId="0" borderId="10" xfId="0" applyNumberFormat="1" applyFont="1" applyBorder="1" applyAlignment="1">
      <alignment horizontal="center"/>
    </xf>
    <xf numFmtId="183" fontId="31" fillId="10" borderId="11" xfId="0" applyNumberFormat="1" applyFont="1" applyFill="1" applyBorder="1" applyAlignment="1" applyProtection="1">
      <alignment horizontal="center" vertical="center" wrapText="1"/>
      <protection locked="0"/>
    </xf>
    <xf numFmtId="183" fontId="3" fillId="5" borderId="11" xfId="0" applyNumberFormat="1" applyFont="1" applyFill="1" applyBorder="1" applyAlignment="1">
      <alignment vertical="center"/>
    </xf>
    <xf numFmtId="0" fontId="3" fillId="0" borderId="14" xfId="0" applyFont="1" applyBorder="1" applyAlignment="1">
      <alignment horizontal="center" vertical="center"/>
    </xf>
    <xf numFmtId="38" fontId="4" fillId="4" borderId="66" xfId="1" applyNumberFormat="1" applyFont="1" applyFill="1" applyBorder="1" applyAlignment="1" applyProtection="1">
      <alignment vertical="center"/>
      <protection locked="0"/>
    </xf>
    <xf numFmtId="171" fontId="44" fillId="6" borderId="11" xfId="6" applyNumberFormat="1" applyFont="1" applyFill="1" applyBorder="1" applyAlignment="1">
      <alignment vertical="center"/>
    </xf>
    <xf numFmtId="14" fontId="25" fillId="5" borderId="15" xfId="0" applyNumberFormat="1" applyFont="1" applyFill="1" applyBorder="1" applyAlignment="1" applyProtection="1">
      <alignment horizontal="center"/>
      <protection locked="0"/>
    </xf>
    <xf numFmtId="183" fontId="30" fillId="7" borderId="0" xfId="0" applyNumberFormat="1" applyFont="1" applyFill="1" applyAlignment="1">
      <alignment vertical="center"/>
    </xf>
    <xf numFmtId="183" fontId="83" fillId="0" borderId="0" xfId="0" applyNumberFormat="1" applyFont="1"/>
    <xf numFmtId="183" fontId="83" fillId="4" borderId="0" xfId="0" applyNumberFormat="1" applyFont="1" applyFill="1"/>
    <xf numFmtId="183" fontId="83" fillId="4" borderId="13" xfId="0" applyNumberFormat="1" applyFont="1" applyFill="1" applyBorder="1" applyProtection="1">
      <protection locked="0"/>
    </xf>
    <xf numFmtId="183" fontId="83" fillId="4" borderId="7" xfId="0" applyNumberFormat="1" applyFont="1" applyFill="1" applyBorder="1" applyProtection="1">
      <protection locked="0"/>
    </xf>
    <xf numFmtId="183" fontId="83" fillId="15" borderId="38" xfId="0" applyNumberFormat="1" applyFont="1" applyFill="1" applyBorder="1" applyProtection="1">
      <protection locked="0"/>
    </xf>
    <xf numFmtId="183" fontId="83" fillId="15" borderId="54" xfId="0" applyNumberFormat="1" applyFont="1" applyFill="1" applyBorder="1" applyProtection="1">
      <protection locked="0"/>
    </xf>
    <xf numFmtId="183" fontId="80" fillId="4" borderId="38" xfId="0" applyNumberFormat="1" applyFont="1" applyFill="1" applyBorder="1" applyAlignment="1" applyProtection="1">
      <alignment vertical="center"/>
      <protection locked="0"/>
    </xf>
    <xf numFmtId="183" fontId="80" fillId="4" borderId="54" xfId="0" applyNumberFormat="1" applyFont="1" applyFill="1" applyBorder="1" applyAlignment="1" applyProtection="1">
      <alignment vertical="center"/>
      <protection locked="0"/>
    </xf>
    <xf numFmtId="183" fontId="83" fillId="0" borderId="13" xfId="0" applyNumberFormat="1" applyFont="1" applyBorder="1" applyProtection="1">
      <protection locked="0"/>
    </xf>
    <xf numFmtId="183" fontId="83" fillId="0" borderId="7" xfId="0" applyNumberFormat="1" applyFont="1" applyBorder="1" applyProtection="1">
      <protection locked="0"/>
    </xf>
    <xf numFmtId="183" fontId="80" fillId="5" borderId="13" xfId="0" applyNumberFormat="1" applyFont="1" applyFill="1" applyBorder="1" applyAlignment="1" applyProtection="1">
      <alignment vertical="center"/>
      <protection locked="0"/>
    </xf>
    <xf numFmtId="183" fontId="80" fillId="5" borderId="7" xfId="0" applyNumberFormat="1" applyFont="1" applyFill="1" applyBorder="1" applyAlignment="1" applyProtection="1">
      <alignment vertical="center"/>
      <protection locked="0"/>
    </xf>
    <xf numFmtId="183" fontId="80" fillId="5" borderId="59" xfId="0" applyNumberFormat="1" applyFont="1" applyFill="1" applyBorder="1" applyAlignment="1" applyProtection="1">
      <alignment vertical="center"/>
      <protection locked="0"/>
    </xf>
    <xf numFmtId="183" fontId="80" fillId="5" borderId="55" xfId="0" applyNumberFormat="1" applyFont="1" applyFill="1" applyBorder="1" applyAlignment="1" applyProtection="1">
      <alignment vertical="center"/>
      <protection locked="0"/>
    </xf>
    <xf numFmtId="183" fontId="83" fillId="4" borderId="7" xfId="0" applyNumberFormat="1" applyFont="1" applyFill="1" applyBorder="1" applyAlignment="1" applyProtection="1">
      <alignment wrapText="1"/>
      <protection locked="0"/>
    </xf>
    <xf numFmtId="183" fontId="3" fillId="4" borderId="11" xfId="0" applyNumberFormat="1" applyFont="1" applyFill="1" applyBorder="1" applyAlignment="1">
      <alignment vertical="center"/>
    </xf>
    <xf numFmtId="183" fontId="21" fillId="0" borderId="3" xfId="0" applyNumberFormat="1" applyFont="1" applyBorder="1"/>
    <xf numFmtId="183" fontId="21" fillId="0" borderId="0" xfId="0" applyNumberFormat="1" applyFont="1"/>
    <xf numFmtId="183" fontId="21" fillId="0" borderId="7" xfId="0" applyNumberFormat="1" applyFont="1" applyBorder="1"/>
    <xf numFmtId="183" fontId="22" fillId="4" borderId="11" xfId="0" applyNumberFormat="1" applyFont="1" applyFill="1" applyBorder="1" applyAlignment="1">
      <alignment vertical="center"/>
    </xf>
    <xf numFmtId="183" fontId="21" fillId="7" borderId="0" xfId="0" applyNumberFormat="1" applyFont="1" applyFill="1"/>
    <xf numFmtId="1" fontId="3" fillId="0" borderId="0" xfId="0" applyNumberFormat="1" applyFont="1" applyAlignment="1">
      <alignment vertical="center"/>
    </xf>
    <xf numFmtId="1" fontId="30" fillId="0" borderId="0" xfId="0" applyNumberFormat="1" applyFont="1" applyAlignment="1">
      <alignment vertical="center"/>
    </xf>
    <xf numFmtId="1" fontId="31" fillId="10" borderId="11" xfId="0" applyNumberFormat="1" applyFont="1" applyFill="1" applyBorder="1" applyAlignment="1" applyProtection="1">
      <alignment horizontal="center" vertical="center" wrapText="1"/>
      <protection locked="0"/>
    </xf>
    <xf numFmtId="1" fontId="3" fillId="5" borderId="11" xfId="0" applyNumberFormat="1" applyFont="1" applyFill="1" applyBorder="1" applyAlignment="1">
      <alignment vertical="center"/>
    </xf>
    <xf numFmtId="1" fontId="4" fillId="4" borderId="11" xfId="1" applyNumberFormat="1" applyFont="1" applyFill="1" applyBorder="1" applyAlignment="1" applyProtection="1">
      <alignment vertical="center"/>
    </xf>
    <xf numFmtId="1" fontId="4" fillId="4" borderId="11" xfId="1" applyNumberFormat="1" applyFont="1" applyFill="1" applyBorder="1" applyAlignment="1" applyProtection="1">
      <alignment vertical="center"/>
      <protection locked="0"/>
    </xf>
    <xf numFmtId="1" fontId="4" fillId="4" borderId="14" xfId="1" applyNumberFormat="1" applyFont="1" applyFill="1" applyBorder="1" applyAlignment="1" applyProtection="1">
      <alignment vertical="center"/>
      <protection locked="0"/>
    </xf>
    <xf numFmtId="1" fontId="31" fillId="10" borderId="14" xfId="0" applyNumberFormat="1" applyFont="1" applyFill="1" applyBorder="1" applyAlignment="1" applyProtection="1">
      <alignment horizontal="center" vertical="center" wrapText="1"/>
      <protection locked="0"/>
    </xf>
    <xf numFmtId="1" fontId="3" fillId="5" borderId="11" xfId="0" applyNumberFormat="1" applyFont="1" applyFill="1" applyBorder="1" applyAlignment="1">
      <alignment horizontal="right" vertical="center"/>
    </xf>
    <xf numFmtId="1" fontId="3" fillId="5" borderId="14" xfId="0" applyNumberFormat="1" applyFont="1" applyFill="1" applyBorder="1" applyAlignment="1">
      <alignment horizontal="right" vertical="center"/>
    </xf>
    <xf numFmtId="1" fontId="3" fillId="5" borderId="14" xfId="0" applyNumberFormat="1" applyFont="1" applyFill="1" applyBorder="1" applyAlignment="1">
      <alignment vertical="center"/>
    </xf>
    <xf numFmtId="1" fontId="1" fillId="4" borderId="11" xfId="1" applyNumberFormat="1" applyFont="1" applyFill="1" applyBorder="1" applyAlignment="1" applyProtection="1">
      <alignment vertical="center"/>
      <protection locked="0"/>
    </xf>
    <xf numFmtId="1" fontId="1" fillId="5" borderId="11" xfId="1" applyNumberFormat="1" applyFont="1" applyFill="1" applyBorder="1" applyAlignment="1" applyProtection="1">
      <alignment horizontal="center" vertical="center"/>
      <protection locked="0"/>
    </xf>
    <xf numFmtId="1" fontId="1" fillId="4" borderId="14" xfId="1" applyNumberFormat="1" applyFont="1" applyFill="1" applyBorder="1" applyAlignment="1" applyProtection="1">
      <alignment vertical="center"/>
      <protection locked="0"/>
    </xf>
    <xf numFmtId="1" fontId="14" fillId="0" borderId="0" xfId="0" applyNumberFormat="1" applyFont="1" applyAlignment="1">
      <alignment vertical="center"/>
    </xf>
    <xf numFmtId="1" fontId="4" fillId="4" borderId="11" xfId="1" applyNumberFormat="1" applyFont="1" applyFill="1" applyBorder="1" applyAlignment="1" applyProtection="1">
      <alignment horizontal="right" vertical="center"/>
      <protection locked="0"/>
    </xf>
    <xf numFmtId="1" fontId="0" fillId="0" borderId="0" xfId="0" applyNumberFormat="1" applyAlignment="1">
      <alignment vertical="center"/>
    </xf>
    <xf numFmtId="1" fontId="19" fillId="0" borderId="0" xfId="0" applyNumberFormat="1" applyFont="1" applyAlignment="1">
      <alignment vertical="center"/>
    </xf>
    <xf numFmtId="171" fontId="30" fillId="10" borderId="14" xfId="6" applyNumberFormat="1" applyFont="1" applyFill="1" applyBorder="1" applyAlignment="1">
      <alignment vertical="center"/>
    </xf>
    <xf numFmtId="171" fontId="0" fillId="5" borderId="11" xfId="6" applyNumberFormat="1" applyFont="1" applyFill="1" applyBorder="1" applyAlignment="1">
      <alignment vertical="center"/>
    </xf>
    <xf numFmtId="171" fontId="0" fillId="7" borderId="0" xfId="6" applyNumberFormat="1" applyFont="1" applyFill="1" applyAlignment="1">
      <alignment vertical="center"/>
    </xf>
    <xf numFmtId="171" fontId="28" fillId="13" borderId="15" xfId="0" applyNumberFormat="1" applyFont="1" applyFill="1" applyBorder="1" applyAlignment="1">
      <alignment vertical="center"/>
    </xf>
    <xf numFmtId="171" fontId="28" fillId="13" borderId="12" xfId="0" applyNumberFormat="1" applyFont="1" applyFill="1" applyBorder="1" applyAlignment="1">
      <alignment vertical="center"/>
    </xf>
    <xf numFmtId="171" fontId="36" fillId="7" borderId="0" xfId="0" applyNumberFormat="1" applyFont="1" applyFill="1" applyAlignment="1">
      <alignment vertical="center"/>
    </xf>
    <xf numFmtId="171" fontId="0" fillId="0" borderId="0" xfId="6" applyNumberFormat="1" applyFont="1" applyAlignment="1">
      <alignment vertical="center"/>
    </xf>
    <xf numFmtId="37" fontId="21" fillId="7" borderId="0" xfId="0" applyNumberFormat="1" applyFont="1" applyFill="1" applyAlignment="1" applyProtection="1">
      <alignment vertical="center" wrapText="1"/>
      <protection locked="0"/>
    </xf>
    <xf numFmtId="165" fontId="21" fillId="0" borderId="0" xfId="0" applyNumberFormat="1" applyFont="1" applyAlignment="1">
      <alignment horizontal="center" vertical="center" wrapText="1"/>
    </xf>
    <xf numFmtId="174" fontId="21" fillId="0" borderId="0" xfId="0" applyNumberFormat="1" applyFont="1" applyAlignment="1">
      <alignment horizontal="center" vertical="center" wrapText="1"/>
    </xf>
    <xf numFmtId="175" fontId="22" fillId="4" borderId="0" xfId="0" applyNumberFormat="1" applyFont="1" applyFill="1" applyAlignment="1">
      <alignment vertical="center"/>
    </xf>
    <xf numFmtId="176" fontId="21" fillId="0" borderId="0" xfId="0" applyNumberFormat="1" applyFont="1" applyAlignment="1">
      <alignment vertical="center"/>
    </xf>
    <xf numFmtId="176" fontId="22" fillId="0" borderId="0" xfId="0" applyNumberFormat="1" applyFont="1" applyAlignment="1">
      <alignment vertical="center"/>
    </xf>
    <xf numFmtId="176" fontId="21" fillId="15" borderId="33" xfId="0" applyNumberFormat="1" applyFont="1" applyFill="1" applyBorder="1" applyAlignment="1">
      <alignment vertical="center"/>
    </xf>
    <xf numFmtId="176" fontId="21" fillId="5" borderId="0" xfId="0" applyNumberFormat="1" applyFont="1" applyFill="1" applyAlignment="1">
      <alignment vertical="center"/>
    </xf>
    <xf numFmtId="175" fontId="22" fillId="0" borderId="0" xfId="0" applyNumberFormat="1" applyFont="1" applyAlignment="1">
      <alignment vertical="center"/>
    </xf>
    <xf numFmtId="176" fontId="22" fillId="15" borderId="33" xfId="0" applyNumberFormat="1" applyFont="1" applyFill="1" applyBorder="1" applyAlignment="1">
      <alignment vertical="center"/>
    </xf>
    <xf numFmtId="176" fontId="22" fillId="0" borderId="28" xfId="0" applyNumberFormat="1" applyFont="1" applyBorder="1" applyAlignment="1">
      <alignment vertical="center"/>
    </xf>
    <xf numFmtId="176" fontId="21" fillId="0" borderId="46" xfId="0" applyNumberFormat="1" applyFont="1" applyBorder="1" applyAlignment="1">
      <alignment vertical="center"/>
    </xf>
    <xf numFmtId="176" fontId="21" fillId="7" borderId="0" xfId="0" applyNumberFormat="1" applyFont="1" applyFill="1" applyAlignment="1">
      <alignment vertical="center"/>
    </xf>
    <xf numFmtId="174" fontId="21" fillId="7" borderId="0" xfId="0" applyNumberFormat="1" applyFont="1" applyFill="1" applyAlignment="1">
      <alignment vertical="center"/>
    </xf>
    <xf numFmtId="174" fontId="21" fillId="0" borderId="0" xfId="0" applyNumberFormat="1" applyFont="1" applyAlignment="1">
      <alignment vertical="center"/>
    </xf>
    <xf numFmtId="2" fontId="92" fillId="0" borderId="35" xfId="0" applyNumberFormat="1" applyFont="1" applyBorder="1" applyProtection="1">
      <protection locked="0"/>
    </xf>
    <xf numFmtId="0" fontId="16" fillId="0" borderId="27" xfId="0" applyFont="1" applyBorder="1" applyAlignment="1" applyProtection="1">
      <alignment horizontal="center"/>
      <protection locked="0"/>
    </xf>
    <xf numFmtId="0" fontId="16" fillId="0" borderId="28" xfId="0" applyFont="1" applyBorder="1" applyProtection="1">
      <protection locked="0"/>
    </xf>
    <xf numFmtId="2" fontId="5" fillId="0" borderId="28" xfId="0" applyNumberFormat="1" applyFont="1" applyBorder="1" applyProtection="1">
      <protection locked="0"/>
    </xf>
    <xf numFmtId="2" fontId="16" fillId="0" borderId="29" xfId="0" applyNumberFormat="1" applyFont="1" applyBorder="1"/>
    <xf numFmtId="0" fontId="16" fillId="0" borderId="30" xfId="0" applyFont="1" applyBorder="1" applyAlignment="1" applyProtection="1">
      <alignment horizontal="center"/>
      <protection locked="0"/>
    </xf>
    <xf numFmtId="2" fontId="5" fillId="0" borderId="31" xfId="0" applyNumberFormat="1" applyFont="1" applyBorder="1" applyProtection="1">
      <protection locked="0"/>
    </xf>
    <xf numFmtId="2" fontId="16" fillId="0" borderId="32" xfId="0" applyNumberFormat="1" applyFont="1" applyBorder="1"/>
    <xf numFmtId="2" fontId="92" fillId="0" borderId="35" xfId="0" applyNumberFormat="1" applyFont="1" applyBorder="1" applyAlignment="1" applyProtection="1">
      <alignment vertical="top" wrapText="1"/>
      <protection locked="0"/>
    </xf>
    <xf numFmtId="2" fontId="3" fillId="0" borderId="35" xfId="0" applyNumberFormat="1" applyFont="1" applyBorder="1" applyAlignment="1" applyProtection="1">
      <alignment vertical="top" wrapText="1"/>
      <protection locked="0"/>
    </xf>
    <xf numFmtId="0" fontId="109" fillId="0" borderId="10" xfId="8" applyFont="1" applyBorder="1" applyAlignment="1" applyProtection="1">
      <alignment vertical="center" wrapText="1"/>
      <protection locked="0"/>
    </xf>
    <xf numFmtId="2" fontId="3" fillId="12" borderId="10" xfId="0" applyNumberFormat="1" applyFont="1" applyFill="1" applyBorder="1" applyAlignment="1" applyProtection="1">
      <alignment horizontal="center" wrapText="1"/>
      <protection locked="0"/>
    </xf>
    <xf numFmtId="0" fontId="73" fillId="0" borderId="11" xfId="0" applyFont="1" applyBorder="1" applyAlignment="1">
      <alignment horizontal="center" vertical="center" wrapText="1"/>
    </xf>
    <xf numFmtId="0" fontId="74" fillId="0" borderId="11" xfId="0" applyFont="1" applyBorder="1" applyAlignment="1">
      <alignment vertical="center" wrapText="1"/>
    </xf>
    <xf numFmtId="0" fontId="21" fillId="12" borderId="11" xfId="0" applyFont="1" applyFill="1" applyBorder="1" applyAlignment="1">
      <alignment horizontal="center" vertical="center" wrapText="1"/>
    </xf>
    <xf numFmtId="49" fontId="25" fillId="4" borderId="10" xfId="0" applyNumberFormat="1" applyFont="1" applyFill="1" applyBorder="1" applyAlignment="1">
      <alignment horizontal="center"/>
    </xf>
    <xf numFmtId="173" fontId="66" fillId="4" borderId="9" xfId="0" applyNumberFormat="1" applyFont="1" applyFill="1" applyBorder="1"/>
    <xf numFmtId="49" fontId="25" fillId="12" borderId="3" xfId="0" applyNumberFormat="1" applyFont="1" applyFill="1" applyBorder="1" applyAlignment="1">
      <alignment horizontal="center"/>
    </xf>
    <xf numFmtId="49" fontId="22" fillId="12" borderId="3" xfId="0" applyNumberFormat="1" applyFont="1" applyFill="1" applyBorder="1" applyAlignment="1">
      <alignment horizontal="center"/>
    </xf>
    <xf numFmtId="49" fontId="22" fillId="0" borderId="3" xfId="0" applyNumberFormat="1" applyFont="1" applyBorder="1" applyAlignment="1">
      <alignment horizontal="center" vertical="center"/>
    </xf>
    <xf numFmtId="173" fontId="78" fillId="5" borderId="0" xfId="0" applyNumberFormat="1" applyFont="1" applyFill="1" applyAlignment="1">
      <alignment horizontal="left" vertical="center" wrapText="1"/>
    </xf>
    <xf numFmtId="0" fontId="94" fillId="5" borderId="11" xfId="0" applyFont="1" applyFill="1" applyBorder="1" applyAlignment="1" applyProtection="1">
      <alignment vertical="top" wrapText="1"/>
      <protection locked="0"/>
    </xf>
    <xf numFmtId="0" fontId="94" fillId="0" borderId="0" xfId="0" applyFont="1" applyAlignment="1">
      <alignment horizontal="left" vertical="center" wrapText="1"/>
    </xf>
    <xf numFmtId="0" fontId="94" fillId="0" borderId="0" xfId="0" applyFont="1" applyAlignment="1">
      <alignment horizontal="left" vertical="center"/>
    </xf>
    <xf numFmtId="0" fontId="94" fillId="0" borderId="5" xfId="0" applyFont="1" applyBorder="1" applyAlignment="1">
      <alignment horizontal="left" vertical="center"/>
    </xf>
    <xf numFmtId="0" fontId="25" fillId="0" borderId="0" xfId="0" applyFont="1" applyAlignment="1">
      <alignment horizontal="left" wrapText="1"/>
    </xf>
    <xf numFmtId="0" fontId="8" fillId="0" borderId="11" xfId="0" applyFont="1" applyBorder="1"/>
    <xf numFmtId="0" fontId="7" fillId="10" borderId="11" xfId="0" applyFont="1" applyFill="1" applyBorder="1" applyAlignment="1">
      <alignment horizontal="center" vertical="center"/>
    </xf>
    <xf numFmtId="0" fontId="13" fillId="6" borderId="5" xfId="0" applyFont="1" applyFill="1" applyBorder="1"/>
    <xf numFmtId="0" fontId="6" fillId="6" borderId="5" xfId="0" applyFont="1" applyFill="1" applyBorder="1"/>
    <xf numFmtId="0" fontId="13" fillId="6" borderId="9" xfId="0" applyFont="1" applyFill="1" applyBorder="1"/>
    <xf numFmtId="0" fontId="13" fillId="6" borderId="15"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5" xfId="0" applyFont="1" applyFill="1" applyBorder="1" applyAlignment="1">
      <alignment horizontal="center" vertical="center"/>
    </xf>
    <xf numFmtId="0" fontId="8" fillId="0" borderId="10" xfId="0" applyFont="1" applyBorder="1"/>
    <xf numFmtId="0" fontId="8" fillId="0" borderId="9" xfId="0" applyFont="1" applyBorder="1"/>
    <xf numFmtId="0" fontId="8" fillId="0" borderId="14" xfId="0" applyFont="1" applyBorder="1"/>
    <xf numFmtId="0" fontId="7" fillId="3" borderId="11" xfId="0" applyFont="1" applyFill="1" applyBorder="1" applyAlignment="1">
      <alignment vertical="center" wrapText="1"/>
    </xf>
    <xf numFmtId="0" fontId="10" fillId="4" borderId="12" xfId="0" applyFont="1" applyFill="1" applyBorder="1"/>
    <xf numFmtId="0" fontId="7" fillId="3" borderId="2" xfId="0" applyFont="1" applyFill="1" applyBorder="1" applyAlignment="1">
      <alignment wrapText="1"/>
    </xf>
    <xf numFmtId="2" fontId="8" fillId="0" borderId="3" xfId="0" applyNumberFormat="1" applyFont="1" applyBorder="1" applyAlignment="1">
      <alignment horizontal="center"/>
    </xf>
    <xf numFmtId="0" fontId="0" fillId="0" borderId="0" xfId="0"/>
    <xf numFmtId="0" fontId="0" fillId="0" borderId="7" xfId="0" applyBorder="1"/>
    <xf numFmtId="0" fontId="10" fillId="4" borderId="11" xfId="0" applyFont="1" applyFill="1" applyBorder="1" applyAlignment="1">
      <alignment wrapText="1"/>
    </xf>
    <xf numFmtId="0" fontId="8" fillId="4" borderId="11" xfId="0" applyFont="1" applyFill="1" applyBorder="1" applyAlignment="1">
      <alignment wrapText="1"/>
    </xf>
    <xf numFmtId="0" fontId="43" fillId="0" borderId="0" xfId="0" applyFont="1" applyAlignment="1">
      <alignment horizontal="left" wrapText="1"/>
    </xf>
    <xf numFmtId="2" fontId="18" fillId="6" borderId="5" xfId="0" applyNumberFormat="1" applyFont="1" applyFill="1" applyBorder="1" applyAlignment="1" applyProtection="1">
      <alignment horizontal="left" wrapText="1"/>
      <protection locked="0"/>
    </xf>
    <xf numFmtId="0" fontId="19" fillId="0" borderId="5" xfId="0" applyFont="1" applyBorder="1" applyAlignment="1">
      <alignment horizontal="left" wrapText="1"/>
    </xf>
    <xf numFmtId="0" fontId="10" fillId="4" borderId="11" xfId="0" applyFont="1" applyFill="1" applyBorder="1"/>
    <xf numFmtId="0" fontId="7" fillId="3" borderId="11" xfId="0" applyFont="1" applyFill="1" applyBorder="1" applyAlignment="1">
      <alignment wrapText="1"/>
    </xf>
    <xf numFmtId="0" fontId="10" fillId="4" borderId="45" xfId="0" applyFont="1" applyFill="1" applyBorder="1" applyAlignment="1">
      <alignment wrapText="1"/>
    </xf>
    <xf numFmtId="0" fontId="10" fillId="4" borderId="10" xfId="0" applyFont="1" applyFill="1" applyBorder="1" applyAlignment="1">
      <alignment vertical="center" wrapText="1"/>
    </xf>
    <xf numFmtId="0" fontId="10" fillId="4" borderId="9" xfId="0" applyFont="1" applyFill="1" applyBorder="1" applyAlignment="1">
      <alignment vertical="center" wrapText="1"/>
    </xf>
    <xf numFmtId="0" fontId="10" fillId="4" borderId="14" xfId="0" applyFont="1" applyFill="1" applyBorder="1" applyAlignment="1">
      <alignment vertical="center" wrapText="1"/>
    </xf>
    <xf numFmtId="0" fontId="7" fillId="3" borderId="15" xfId="0" applyFont="1" applyFill="1" applyBorder="1" applyAlignment="1">
      <alignment wrapText="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1" fontId="3" fillId="5" borderId="1" xfId="0" applyNumberFormat="1" applyFont="1" applyFill="1" applyBorder="1" applyAlignment="1">
      <alignment horizontal="center" vertical="center"/>
    </xf>
    <xf numFmtId="1" fontId="3" fillId="5" borderId="3" xfId="0" applyNumberFormat="1" applyFont="1" applyFill="1" applyBorder="1" applyAlignment="1">
      <alignment horizontal="center" vertical="center"/>
    </xf>
    <xf numFmtId="1" fontId="3" fillId="5" borderId="4" xfId="0" applyNumberFormat="1" applyFont="1" applyFill="1" applyBorder="1" applyAlignment="1">
      <alignment horizontal="center" vertical="center"/>
    </xf>
    <xf numFmtId="1" fontId="3" fillId="5" borderId="8"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1" fontId="3" fillId="5" borderId="6" xfId="0" applyNumberFormat="1" applyFont="1" applyFill="1" applyBorder="1" applyAlignment="1">
      <alignment horizontal="center" vertical="center"/>
    </xf>
    <xf numFmtId="1" fontId="3" fillId="5" borderId="15" xfId="0" applyNumberFormat="1" applyFont="1" applyFill="1" applyBorder="1" applyAlignment="1">
      <alignment horizontal="right" vertical="center"/>
    </xf>
    <xf numFmtId="1" fontId="3" fillId="5" borderId="13" xfId="0" applyNumberFormat="1" applyFont="1" applyFill="1" applyBorder="1" applyAlignment="1">
      <alignment horizontal="right" vertical="center"/>
    </xf>
    <xf numFmtId="1" fontId="3" fillId="5" borderId="12" xfId="0" applyNumberFormat="1" applyFont="1" applyFill="1" applyBorder="1" applyAlignment="1">
      <alignment horizontal="right" vertical="center"/>
    </xf>
    <xf numFmtId="1" fontId="3" fillId="5" borderId="15" xfId="0" applyNumberFormat="1" applyFont="1" applyFill="1" applyBorder="1" applyAlignment="1">
      <alignment horizontal="center" vertical="center"/>
    </xf>
    <xf numFmtId="1" fontId="3" fillId="5" borderId="13" xfId="0" applyNumberFormat="1" applyFont="1" applyFill="1" applyBorder="1" applyAlignment="1">
      <alignment horizontal="center" vertical="center"/>
    </xf>
    <xf numFmtId="1" fontId="3" fillId="5" borderId="12" xfId="0" applyNumberFormat="1" applyFont="1" applyFill="1" applyBorder="1" applyAlignment="1">
      <alignment horizontal="center" vertical="center"/>
    </xf>
    <xf numFmtId="0" fontId="3" fillId="0" borderId="11" xfId="0" applyFont="1" applyBorder="1" applyAlignment="1">
      <alignment horizontal="center" vertical="center"/>
    </xf>
    <xf numFmtId="1" fontId="3" fillId="5" borderId="11" xfId="0" applyNumberFormat="1" applyFont="1" applyFill="1" applyBorder="1" applyAlignment="1">
      <alignment horizontal="right" vertical="center"/>
    </xf>
    <xf numFmtId="1" fontId="3" fillId="5" borderId="11" xfId="0" applyNumberFormat="1" applyFont="1" applyFill="1" applyBorder="1" applyAlignment="1">
      <alignment horizontal="center" vertical="center"/>
    </xf>
    <xf numFmtId="0" fontId="1" fillId="0" borderId="5" xfId="0" applyFont="1" applyBorder="1" applyProtection="1">
      <protection locked="0"/>
    </xf>
    <xf numFmtId="0" fontId="1" fillId="5" borderId="10" xfId="0" applyFont="1" applyFill="1" applyBorder="1" applyAlignment="1" applyProtection="1">
      <alignment vertical="center"/>
      <protection locked="0"/>
    </xf>
    <xf numFmtId="0" fontId="1" fillId="5" borderId="9" xfId="0" applyFont="1" applyFill="1" applyBorder="1" applyAlignment="1" applyProtection="1">
      <alignment vertical="center"/>
      <protection locked="0"/>
    </xf>
    <xf numFmtId="1" fontId="3" fillId="5" borderId="15" xfId="1" applyNumberFormat="1" applyFont="1" applyFill="1" applyBorder="1" applyAlignment="1" applyProtection="1">
      <alignment horizontal="right" vertical="center"/>
      <protection locked="0"/>
    </xf>
    <xf numFmtId="1" fontId="3" fillId="5" borderId="13" xfId="1" applyNumberFormat="1" applyFont="1" applyFill="1" applyBorder="1" applyAlignment="1" applyProtection="1">
      <alignment horizontal="right" vertical="center"/>
      <protection locked="0"/>
    </xf>
    <xf numFmtId="1" fontId="3" fillId="5" borderId="12" xfId="1" applyNumberFormat="1" applyFont="1" applyFill="1" applyBorder="1" applyAlignment="1" applyProtection="1">
      <alignment horizontal="right" vertical="center"/>
      <protection locked="0"/>
    </xf>
    <xf numFmtId="38" fontId="3" fillId="5" borderId="15" xfId="1" applyNumberFormat="1" applyFont="1" applyFill="1" applyBorder="1" applyAlignment="1" applyProtection="1">
      <alignment vertical="top"/>
      <protection locked="0"/>
    </xf>
    <xf numFmtId="38" fontId="3" fillId="5" borderId="13" xfId="1" applyNumberFormat="1" applyFont="1" applyFill="1" applyBorder="1" applyAlignment="1">
      <alignment vertical="top"/>
    </xf>
    <xf numFmtId="38" fontId="3" fillId="5" borderId="12" xfId="1" applyNumberFormat="1" applyFont="1" applyFill="1" applyBorder="1" applyAlignment="1">
      <alignment vertical="top"/>
    </xf>
    <xf numFmtId="38" fontId="3" fillId="5" borderId="13" xfId="1" applyNumberFormat="1" applyFont="1" applyFill="1" applyBorder="1" applyAlignment="1" applyProtection="1">
      <alignment vertical="top"/>
      <protection locked="0"/>
    </xf>
    <xf numFmtId="38" fontId="3" fillId="5" borderId="12" xfId="1" applyNumberFormat="1" applyFont="1" applyFill="1" applyBorder="1" applyAlignment="1" applyProtection="1">
      <alignment vertical="top"/>
      <protection locked="0"/>
    </xf>
    <xf numFmtId="38" fontId="3" fillId="5" borderId="15" xfId="1" applyNumberFormat="1" applyFont="1" applyFill="1" applyBorder="1" applyAlignment="1" applyProtection="1">
      <alignment horizontal="right" vertical="center"/>
      <protection locked="0"/>
    </xf>
    <xf numFmtId="38" fontId="3" fillId="5" borderId="13" xfId="1" applyNumberFormat="1" applyFont="1" applyFill="1" applyBorder="1" applyAlignment="1" applyProtection="1">
      <alignment horizontal="right" vertical="center"/>
      <protection locked="0"/>
    </xf>
    <xf numFmtId="38" fontId="3" fillId="5" borderId="12" xfId="1" applyNumberFormat="1" applyFont="1" applyFill="1" applyBorder="1" applyAlignment="1" applyProtection="1">
      <alignment horizontal="right" vertical="center"/>
      <protection locked="0"/>
    </xf>
    <xf numFmtId="38" fontId="5" fillId="5" borderId="15" xfId="1" applyNumberFormat="1" applyFont="1" applyFill="1" applyBorder="1" applyAlignment="1" applyProtection="1">
      <alignment vertical="top"/>
      <protection locked="0"/>
    </xf>
    <xf numFmtId="38" fontId="5" fillId="5" borderId="13" xfId="1" applyNumberFormat="1" applyFont="1" applyFill="1" applyBorder="1" applyAlignment="1">
      <alignment vertical="top"/>
    </xf>
    <xf numFmtId="38" fontId="5" fillId="5" borderId="12" xfId="1" applyNumberFormat="1" applyFont="1" applyFill="1" applyBorder="1" applyAlignment="1">
      <alignment vertical="top"/>
    </xf>
    <xf numFmtId="3" fontId="0" fillId="5" borderId="15" xfId="0" applyNumberFormat="1" applyFill="1" applyBorder="1" applyAlignment="1">
      <alignment vertical="top"/>
    </xf>
    <xf numFmtId="3" fontId="0" fillId="5" borderId="13" xfId="0" applyNumberFormat="1" applyFill="1" applyBorder="1" applyAlignment="1">
      <alignment vertical="top"/>
    </xf>
    <xf numFmtId="3" fontId="0" fillId="5" borderId="12" xfId="0" applyNumberFormat="1" applyFill="1" applyBorder="1" applyAlignment="1">
      <alignment vertical="top"/>
    </xf>
    <xf numFmtId="3" fontId="0" fillId="5" borderId="15" xfId="0" applyNumberFormat="1" applyFill="1" applyBorder="1" applyAlignment="1">
      <alignment horizontal="right" vertical="top"/>
    </xf>
    <xf numFmtId="3" fontId="0" fillId="5" borderId="13" xfId="0" applyNumberFormat="1" applyFill="1" applyBorder="1" applyAlignment="1">
      <alignment horizontal="right" vertical="top"/>
    </xf>
    <xf numFmtId="3" fontId="0" fillId="5" borderId="12" xfId="0" applyNumberFormat="1" applyFill="1" applyBorder="1" applyAlignment="1">
      <alignment horizontal="right" vertical="top"/>
    </xf>
    <xf numFmtId="181" fontId="3" fillId="5" borderId="5" xfId="0" applyNumberFormat="1" applyFont="1" applyFill="1" applyBorder="1" applyAlignment="1">
      <alignment horizontal="left"/>
    </xf>
    <xf numFmtId="0" fontId="3" fillId="5" borderId="5" xfId="0" applyFont="1" applyFill="1" applyBorder="1" applyAlignment="1">
      <alignment horizontal="left" vertical="center"/>
    </xf>
    <xf numFmtId="2" fontId="3" fillId="0" borderId="15"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3" fontId="3" fillId="5" borderId="15" xfId="0" applyNumberFormat="1" applyFont="1" applyFill="1" applyBorder="1" applyAlignment="1">
      <alignment vertical="top"/>
    </xf>
    <xf numFmtId="3" fontId="3" fillId="5" borderId="13" xfId="0" applyNumberFormat="1" applyFont="1" applyFill="1" applyBorder="1" applyAlignment="1">
      <alignment vertical="top"/>
    </xf>
    <xf numFmtId="3" fontId="3" fillId="5" borderId="12" xfId="0" applyNumberFormat="1" applyFont="1" applyFill="1" applyBorder="1" applyAlignment="1">
      <alignment vertical="top"/>
    </xf>
    <xf numFmtId="0" fontId="31" fillId="10" borderId="4" xfId="0" applyFont="1" applyFill="1" applyBorder="1" applyAlignment="1" applyProtection="1">
      <alignment horizontal="left"/>
      <protection locked="0"/>
    </xf>
    <xf numFmtId="0" fontId="31" fillId="10" borderId="5" xfId="0" applyFont="1" applyFill="1" applyBorder="1" applyAlignment="1" applyProtection="1">
      <alignment horizontal="left"/>
      <protection locked="0"/>
    </xf>
    <xf numFmtId="0" fontId="31" fillId="10" borderId="6" xfId="0" applyFont="1" applyFill="1" applyBorder="1" applyAlignment="1" applyProtection="1">
      <alignment horizontal="left"/>
      <protection locked="0"/>
    </xf>
    <xf numFmtId="0" fontId="1" fillId="5" borderId="10" xfId="0" applyFont="1" applyFill="1" applyBorder="1" applyAlignment="1" applyProtection="1">
      <alignment vertical="center" wrapText="1"/>
      <protection locked="0"/>
    </xf>
    <xf numFmtId="0" fontId="1" fillId="5" borderId="9" xfId="0" applyFont="1" applyFill="1" applyBorder="1" applyAlignment="1" applyProtection="1">
      <alignment vertical="center" wrapText="1"/>
      <protection locked="0"/>
    </xf>
    <xf numFmtId="0" fontId="1" fillId="5" borderId="14" xfId="0" applyFont="1" applyFill="1" applyBorder="1" applyAlignment="1" applyProtection="1">
      <alignment vertical="center" wrapText="1"/>
      <protection locked="0"/>
    </xf>
    <xf numFmtId="0" fontId="1" fillId="0" borderId="31" xfId="0" applyFont="1" applyBorder="1" applyAlignment="1" applyProtection="1">
      <alignment horizontal="left" wrapText="1"/>
      <protection locked="0"/>
    </xf>
    <xf numFmtId="0" fontId="92" fillId="0" borderId="9" xfId="0" applyFont="1" applyBorder="1" applyAlignment="1" applyProtection="1">
      <alignment horizontal="left" wrapText="1"/>
      <protection locked="0"/>
    </xf>
    <xf numFmtId="0" fontId="92" fillId="0" borderId="14" xfId="0" applyFont="1" applyBorder="1" applyAlignment="1" applyProtection="1">
      <alignment horizontal="left" wrapText="1"/>
      <protection locked="0"/>
    </xf>
    <xf numFmtId="0" fontId="28" fillId="13" borderId="1"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13" borderId="4"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35" fillId="7" borderId="0" xfId="0" applyFont="1" applyFill="1" applyAlignment="1">
      <alignment horizontal="center"/>
    </xf>
    <xf numFmtId="0" fontId="67" fillId="7" borderId="0" xfId="0" applyFont="1" applyFill="1" applyAlignment="1">
      <alignment horizontal="center" vertical="center" wrapText="1"/>
    </xf>
    <xf numFmtId="0" fontId="1" fillId="7" borderId="2" xfId="0" applyFont="1" applyFill="1" applyBorder="1" applyAlignment="1">
      <alignment horizontal="right" vertical="center" wrapText="1"/>
    </xf>
    <xf numFmtId="0" fontId="1" fillId="7" borderId="8" xfId="0" applyFont="1" applyFill="1" applyBorder="1" applyAlignment="1">
      <alignment horizontal="right" vertical="center" wrapText="1"/>
    </xf>
    <xf numFmtId="0" fontId="103" fillId="11" borderId="8" xfId="0" applyFont="1" applyFill="1" applyBorder="1" applyAlignment="1">
      <alignment horizontal="center" vertical="center" wrapText="1"/>
    </xf>
    <xf numFmtId="0" fontId="103" fillId="11" borderId="7" xfId="0" applyFont="1" applyFill="1" applyBorder="1" applyAlignment="1">
      <alignment horizontal="center" vertical="center" wrapText="1"/>
    </xf>
    <xf numFmtId="0" fontId="104" fillId="5" borderId="11" xfId="0" applyFont="1" applyFill="1" applyBorder="1" applyAlignment="1">
      <alignment horizontal="center" vertical="center" wrapText="1"/>
    </xf>
    <xf numFmtId="0" fontId="103" fillId="11" borderId="39" xfId="0" applyFont="1" applyFill="1" applyBorder="1" applyAlignment="1">
      <alignment horizontal="center" vertical="center" wrapText="1"/>
    </xf>
    <xf numFmtId="0" fontId="103" fillId="11" borderId="42" xfId="0" applyFont="1" applyFill="1" applyBorder="1" applyAlignment="1">
      <alignment horizontal="center" vertical="center" wrapText="1"/>
    </xf>
    <xf numFmtId="0" fontId="103" fillId="11" borderId="40" xfId="0" applyFont="1" applyFill="1" applyBorder="1" applyAlignment="1">
      <alignment horizontal="center" vertical="center" wrapText="1"/>
    </xf>
    <xf numFmtId="0" fontId="103" fillId="11" borderId="43" xfId="0" applyFont="1" applyFill="1" applyBorder="1" applyAlignment="1">
      <alignment horizontal="center" vertical="center" wrapText="1"/>
    </xf>
    <xf numFmtId="0" fontId="103" fillId="11" borderId="41" xfId="0" applyFont="1" applyFill="1" applyBorder="1" applyAlignment="1">
      <alignment horizontal="center" vertical="center" wrapText="1"/>
    </xf>
    <xf numFmtId="0" fontId="103" fillId="11" borderId="44" xfId="0" applyFont="1" applyFill="1" applyBorder="1" applyAlignment="1">
      <alignment horizontal="center" vertical="center" wrapText="1"/>
    </xf>
    <xf numFmtId="0" fontId="25" fillId="0" borderId="0" xfId="0" applyFont="1" applyAlignment="1">
      <alignment wrapText="1"/>
    </xf>
    <xf numFmtId="0" fontId="25" fillId="0" borderId="0" xfId="0" applyFont="1"/>
    <xf numFmtId="0" fontId="39" fillId="10" borderId="5" xfId="0" applyFont="1" applyFill="1" applyBorder="1" applyAlignment="1">
      <alignment horizontal="center" vertical="center"/>
    </xf>
    <xf numFmtId="0" fontId="22" fillId="0" borderId="11" xfId="0" applyFont="1" applyBorder="1" applyAlignment="1">
      <alignment horizontal="center" vertical="top" wrapText="1"/>
    </xf>
    <xf numFmtId="0" fontId="22" fillId="0" borderId="15"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1" xfId="0" applyFont="1" applyBorder="1" applyAlignment="1">
      <alignment horizontal="center" wrapText="1"/>
    </xf>
    <xf numFmtId="0" fontId="22" fillId="5" borderId="11" xfId="0" applyFont="1" applyFill="1" applyBorder="1" applyAlignment="1">
      <alignment horizontal="center" vertical="center"/>
    </xf>
    <xf numFmtId="0" fontId="20" fillId="5" borderId="11" xfId="0" applyFont="1" applyFill="1" applyBorder="1"/>
    <xf numFmtId="0" fontId="61" fillId="19" borderId="11" xfId="0" applyFont="1" applyFill="1" applyBorder="1" applyAlignment="1">
      <alignment horizontal="center" vertical="center" wrapText="1"/>
    </xf>
    <xf numFmtId="0" fontId="71" fillId="11" borderId="11" xfId="0" applyFont="1" applyFill="1" applyBorder="1"/>
    <xf numFmtId="0" fontId="22" fillId="18" borderId="10" xfId="0" applyFont="1" applyFill="1" applyBorder="1" applyAlignment="1">
      <alignment horizontal="center" vertical="center"/>
    </xf>
    <xf numFmtId="0" fontId="22" fillId="18" borderId="14" xfId="0" applyFont="1" applyFill="1" applyBorder="1" applyAlignment="1">
      <alignment horizontal="center" vertical="center"/>
    </xf>
    <xf numFmtId="0" fontId="22" fillId="20" borderId="11" xfId="0" applyFont="1" applyFill="1" applyBorder="1" applyAlignment="1">
      <alignment horizontal="center" vertical="center" shrinkToFit="1"/>
    </xf>
    <xf numFmtId="0" fontId="20" fillId="6" borderId="11" xfId="0" applyFont="1" applyFill="1" applyBorder="1"/>
    <xf numFmtId="0" fontId="45" fillId="19" borderId="11" xfId="0" applyFont="1" applyFill="1" applyBorder="1" applyAlignment="1">
      <alignment horizontal="center" vertical="center"/>
    </xf>
    <xf numFmtId="0" fontId="60" fillId="19" borderId="11" xfId="0" applyFont="1" applyFill="1" applyBorder="1" applyAlignment="1">
      <alignment horizontal="center" vertical="center" wrapText="1"/>
    </xf>
    <xf numFmtId="0" fontId="61" fillId="19" borderId="11" xfId="0" applyFont="1" applyFill="1" applyBorder="1" applyAlignment="1">
      <alignment horizontal="center" vertical="center"/>
    </xf>
    <xf numFmtId="0" fontId="50" fillId="7" borderId="0" xfId="0" applyFont="1" applyFill="1" applyAlignment="1">
      <alignment horizontal="center"/>
    </xf>
    <xf numFmtId="0" fontId="0" fillId="7" borderId="0" xfId="0" applyFill="1"/>
    <xf numFmtId="0" fontId="44" fillId="21" borderId="0" xfId="0" applyFont="1" applyFill="1" applyAlignment="1">
      <alignment horizontal="center"/>
    </xf>
    <xf numFmtId="0" fontId="20" fillId="5" borderId="0" xfId="0" applyFont="1" applyFill="1"/>
    <xf numFmtId="0" fontId="42" fillId="21" borderId="0" xfId="0" applyFont="1" applyFill="1" applyAlignment="1">
      <alignment horizontal="center" vertical="top"/>
    </xf>
    <xf numFmtId="0" fontId="25" fillId="0" borderId="11" xfId="0" applyFont="1" applyBorder="1" applyAlignment="1">
      <alignment horizontal="center" vertical="center" wrapText="1"/>
    </xf>
    <xf numFmtId="0" fontId="20" fillId="0" borderId="11" xfId="0" applyFont="1" applyBorder="1"/>
    <xf numFmtId="0" fontId="22" fillId="7" borderId="0" xfId="0" applyFont="1" applyFill="1" applyAlignment="1">
      <alignment horizontal="center"/>
    </xf>
    <xf numFmtId="0" fontId="25" fillId="20" borderId="0" xfId="0" applyFont="1" applyFill="1" applyAlignment="1">
      <alignment horizontal="center" vertical="top"/>
    </xf>
    <xf numFmtId="0" fontId="20" fillId="6" borderId="0" xfId="0" applyFont="1" applyFill="1"/>
    <xf numFmtId="0" fontId="48" fillId="22" borderId="0" xfId="0" applyFont="1" applyFill="1" applyAlignment="1">
      <alignment horizontal="left" vertical="center" wrapText="1"/>
    </xf>
    <xf numFmtId="0" fontId="22" fillId="0" borderId="11" xfId="0" applyFont="1" applyBorder="1" applyAlignment="1">
      <alignment horizontal="center" vertical="center"/>
    </xf>
    <xf numFmtId="0" fontId="21" fillId="6" borderId="11" xfId="0" applyFont="1" applyFill="1" applyBorder="1" applyAlignment="1">
      <alignment horizontal="center"/>
    </xf>
    <xf numFmtId="49" fontId="41" fillId="5" borderId="0" xfId="0" applyNumberFormat="1" applyFont="1" applyFill="1" applyAlignment="1">
      <alignment horizontal="center" vertical="center"/>
    </xf>
    <xf numFmtId="0" fontId="47" fillId="6" borderId="0" xfId="0" applyFont="1" applyFill="1" applyAlignment="1">
      <alignment horizontal="center" wrapText="1"/>
    </xf>
    <xf numFmtId="0" fontId="24" fillId="7" borderId="0" xfId="0" applyFont="1" applyFill="1" applyAlignment="1">
      <alignment horizontal="center" vertical="top" wrapText="1"/>
    </xf>
    <xf numFmtId="0" fontId="25" fillId="7" borderId="0" xfId="0" applyFont="1" applyFill="1" applyAlignment="1">
      <alignment horizontal="right" wrapText="1"/>
    </xf>
    <xf numFmtId="0" fontId="24" fillId="7" borderId="0" xfId="0" applyFont="1" applyFill="1" applyAlignment="1">
      <alignment horizontal="right" wrapText="1"/>
    </xf>
    <xf numFmtId="0" fontId="65" fillId="7" borderId="0" xfId="0" applyFont="1" applyFill="1"/>
    <xf numFmtId="37" fontId="63" fillId="7" borderId="0" xfId="0" applyNumberFormat="1" applyFont="1" applyFill="1" applyAlignment="1">
      <alignment horizontal="center" vertical="center" wrapText="1"/>
    </xf>
    <xf numFmtId="173" fontId="44" fillId="5" borderId="1" xfId="0" applyNumberFormat="1" applyFont="1" applyFill="1" applyBorder="1" applyAlignment="1">
      <alignment horizontal="center" wrapText="1"/>
    </xf>
    <xf numFmtId="0" fontId="49" fillId="5" borderId="2" xfId="0" applyFont="1" applyFill="1" applyBorder="1" applyAlignment="1">
      <alignment horizontal="center" wrapText="1"/>
    </xf>
    <xf numFmtId="0" fontId="24" fillId="7" borderId="0" xfId="0" applyFont="1" applyFill="1" applyAlignment="1">
      <alignment wrapText="1"/>
    </xf>
    <xf numFmtId="173" fontId="42" fillId="7" borderId="2" xfId="0" quotePrefix="1" applyNumberFormat="1" applyFont="1" applyFill="1" applyBorder="1" applyAlignment="1" applyProtection="1">
      <alignment horizontal="center"/>
      <protection locked="0"/>
    </xf>
    <xf numFmtId="0" fontId="25" fillId="6" borderId="0" xfId="0" applyFont="1" applyFill="1" applyAlignment="1">
      <alignment horizontal="center" wrapText="1"/>
    </xf>
    <xf numFmtId="0" fontId="24" fillId="7" borderId="0" xfId="0" applyFont="1" applyFill="1" applyAlignment="1">
      <alignment horizontal="center" wrapText="1"/>
    </xf>
    <xf numFmtId="0" fontId="24" fillId="6" borderId="0" xfId="0" applyFont="1" applyFill="1" applyAlignment="1">
      <alignment horizontal="center" vertical="top" wrapText="1"/>
    </xf>
    <xf numFmtId="0" fontId="43" fillId="7" borderId="0" xfId="0" applyFont="1" applyFill="1" applyAlignment="1">
      <alignment horizontal="left" wrapText="1"/>
    </xf>
    <xf numFmtId="0" fontId="25" fillId="7" borderId="0" xfId="0" applyFont="1" applyFill="1" applyAlignment="1">
      <alignment horizontal="left" wrapText="1"/>
    </xf>
    <xf numFmtId="37" fontId="78" fillId="7" borderId="0" xfId="0" applyNumberFormat="1" applyFont="1" applyFill="1" applyAlignment="1">
      <alignment horizontal="center" vertical="center" wrapText="1"/>
    </xf>
    <xf numFmtId="173" fontId="42" fillId="7" borderId="9" xfId="0" quotePrefix="1" applyNumberFormat="1" applyFont="1" applyFill="1" applyBorder="1" applyAlignment="1" applyProtection="1">
      <alignment horizontal="center"/>
      <protection locked="0"/>
    </xf>
    <xf numFmtId="173" fontId="22" fillId="0" borderId="3" xfId="0" applyNumberFormat="1" applyFont="1" applyBorder="1" applyAlignment="1">
      <alignment horizontal="center" wrapText="1"/>
    </xf>
    <xf numFmtId="0" fontId="21" fillId="0" borderId="0" xfId="0" applyFont="1" applyAlignment="1">
      <alignment horizontal="center" wrapText="1"/>
    </xf>
    <xf numFmtId="173" fontId="22" fillId="4" borderId="1" xfId="0" applyNumberFormat="1" applyFont="1" applyFill="1" applyBorder="1" applyAlignment="1">
      <alignment horizontal="center" wrapText="1"/>
    </xf>
    <xf numFmtId="0" fontId="21" fillId="4" borderId="2" xfId="0" applyFont="1" applyFill="1" applyBorder="1" applyAlignment="1">
      <alignment horizontal="center" wrapText="1"/>
    </xf>
    <xf numFmtId="173" fontId="73" fillId="7" borderId="0" xfId="0" applyNumberFormat="1" applyFont="1" applyFill="1" applyProtection="1">
      <protection locked="0"/>
    </xf>
    <xf numFmtId="173" fontId="22" fillId="0" borderId="1" xfId="0" applyNumberFormat="1" applyFont="1" applyBorder="1" applyAlignment="1">
      <alignment horizontal="center" wrapText="1"/>
    </xf>
    <xf numFmtId="0" fontId="21" fillId="0" borderId="2" xfId="0" applyFont="1" applyBorder="1" applyAlignment="1">
      <alignment horizontal="center" wrapText="1"/>
    </xf>
  </cellXfs>
  <cellStyles count="9">
    <cellStyle name="Currency 2" xfId="7" xr:uid="{6DC335C9-AC05-6E48-B38D-5CA8EFF0D520}"/>
    <cellStyle name="Lien hypertexte" xfId="8" builtinId="8"/>
    <cellStyle name="Lien hypertexte 2" xfId="4" xr:uid="{09A25399-1859-4A14-90F7-5B0C3DF0A068}"/>
    <cellStyle name="Milliers" xfId="1" builtinId="3"/>
    <cellStyle name="Monétaire" xfId="6" builtinId="4"/>
    <cellStyle name="Normal" xfId="0" builtinId="0"/>
    <cellStyle name="Normal 2" xfId="3" xr:uid="{2ABC8004-F100-44EA-8A3B-2E633472AB20}"/>
    <cellStyle name="Normal 3" xfId="5" xr:uid="{11C70A0D-8761-44DF-9945-AE3AE7DFDEA8}"/>
    <cellStyle name="Pourcentage" xfId="2" builtinId="5"/>
  </cellStyles>
  <dxfs count="0"/>
  <tableStyles count="0" defaultTableStyle="TableStyleMedium9" defaultPivotStyle="PivotStyleLight16"/>
  <colors>
    <mruColors>
      <color rgb="FFFFFFE1"/>
      <color rgb="FFFFFFCC"/>
      <color rgb="FFD5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664880</xdr:colOff>
      <xdr:row>0</xdr:row>
      <xdr:rowOff>0</xdr:rowOff>
    </xdr:from>
    <xdr:to>
      <xdr:col>14</xdr:col>
      <xdr:colOff>146421</xdr:colOff>
      <xdr:row>5</xdr:row>
      <xdr:rowOff>21147</xdr:rowOff>
    </xdr:to>
    <xdr:pic>
      <xdr:nvPicPr>
        <xdr:cNvPr id="2" name="Graphique 1">
          <a:extLst>
            <a:ext uri="{FF2B5EF4-FFF2-40B4-BE49-F238E27FC236}">
              <a16:creationId xmlns:a16="http://schemas.microsoft.com/office/drawing/2014/main" id="{920681EA-B2DE-8647-A39D-345C8CA9D91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11998" y="0"/>
          <a:ext cx="1367117" cy="863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302846</xdr:colOff>
      <xdr:row>0</xdr:row>
      <xdr:rowOff>0</xdr:rowOff>
    </xdr:from>
    <xdr:to>
      <xdr:col>14</xdr:col>
      <xdr:colOff>22377</xdr:colOff>
      <xdr:row>4</xdr:row>
      <xdr:rowOff>50800</xdr:rowOff>
    </xdr:to>
    <xdr:pic>
      <xdr:nvPicPr>
        <xdr:cNvPr id="2" name="Graphique 1">
          <a:extLst>
            <a:ext uri="{FF2B5EF4-FFF2-40B4-BE49-F238E27FC236}">
              <a16:creationId xmlns:a16="http://schemas.microsoft.com/office/drawing/2014/main" id="{081AA272-D408-E04F-85C4-AFAE6C4B488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424746" y="0"/>
          <a:ext cx="1421331" cy="901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596900</xdr:colOff>
      <xdr:row>1</xdr:row>
      <xdr:rowOff>25400</xdr:rowOff>
    </xdr:from>
    <xdr:to>
      <xdr:col>5</xdr:col>
      <xdr:colOff>774700</xdr:colOff>
      <xdr:row>1</xdr:row>
      <xdr:rowOff>203200</xdr:rowOff>
    </xdr:to>
    <xdr:pic>
      <xdr:nvPicPr>
        <xdr:cNvPr id="2" name="Image 1">
          <a:extLst>
            <a:ext uri="{FF2B5EF4-FFF2-40B4-BE49-F238E27FC236}">
              <a16:creationId xmlns:a16="http://schemas.microsoft.com/office/drawing/2014/main" id="{AD62EBA7-B270-6D4E-8295-F3E12D68EEDE}"/>
            </a:ext>
          </a:extLst>
        </xdr:cNvPr>
        <xdr:cNvPicPr>
          <a:picLocks noChangeAspect="1"/>
        </xdr:cNvPicPr>
      </xdr:nvPicPr>
      <xdr:blipFill>
        <a:blip xmlns:r="http://schemas.openxmlformats.org/officeDocument/2006/relationships" r:embed="rId1"/>
        <a:stretch>
          <a:fillRect/>
        </a:stretch>
      </xdr:blipFill>
      <xdr:spPr>
        <a:xfrm>
          <a:off x="7010400" y="876300"/>
          <a:ext cx="177800" cy="177800"/>
        </a:xfrm>
        <a:prstGeom prst="rect">
          <a:avLst/>
        </a:prstGeom>
      </xdr:spPr>
    </xdr:pic>
    <xdr:clientData/>
  </xdr:twoCellAnchor>
  <xdr:twoCellAnchor editAs="oneCell">
    <xdr:from>
      <xdr:col>4</xdr:col>
      <xdr:colOff>1663700</xdr:colOff>
      <xdr:row>0</xdr:row>
      <xdr:rowOff>0</xdr:rowOff>
    </xdr:from>
    <xdr:to>
      <xdr:col>5</xdr:col>
      <xdr:colOff>1141046</xdr:colOff>
      <xdr:row>0</xdr:row>
      <xdr:rowOff>793205</xdr:rowOff>
    </xdr:to>
    <xdr:pic>
      <xdr:nvPicPr>
        <xdr:cNvPr id="3" name="Graphique 2">
          <a:extLst>
            <a:ext uri="{FF2B5EF4-FFF2-40B4-BE49-F238E27FC236}">
              <a16:creationId xmlns:a16="http://schemas.microsoft.com/office/drawing/2014/main" id="{C95265F0-88FC-BF4D-8515-C887DDDC4AA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299200" y="0"/>
          <a:ext cx="1255346" cy="793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546100</xdr:colOff>
      <xdr:row>0</xdr:row>
      <xdr:rowOff>0</xdr:rowOff>
    </xdr:from>
    <xdr:to>
      <xdr:col>8</xdr:col>
      <xdr:colOff>899746</xdr:colOff>
      <xdr:row>1</xdr:row>
      <xdr:rowOff>5805</xdr:rowOff>
    </xdr:to>
    <xdr:pic>
      <xdr:nvPicPr>
        <xdr:cNvPr id="2" name="Graphique 1">
          <a:extLst>
            <a:ext uri="{FF2B5EF4-FFF2-40B4-BE49-F238E27FC236}">
              <a16:creationId xmlns:a16="http://schemas.microsoft.com/office/drawing/2014/main" id="{05AB25EC-49A3-3F4F-A70A-1E2244EE41B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404100" y="0"/>
          <a:ext cx="1255346" cy="793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342900</xdr:colOff>
      <xdr:row>0</xdr:row>
      <xdr:rowOff>25400</xdr:rowOff>
    </xdr:from>
    <xdr:to>
      <xdr:col>16</xdr:col>
      <xdr:colOff>800100</xdr:colOff>
      <xdr:row>2</xdr:row>
      <xdr:rowOff>96844</xdr:rowOff>
    </xdr:to>
    <xdr:pic>
      <xdr:nvPicPr>
        <xdr:cNvPr id="2" name="Image 1">
          <a:extLst>
            <a:ext uri="{FF2B5EF4-FFF2-40B4-BE49-F238E27FC236}">
              <a16:creationId xmlns:a16="http://schemas.microsoft.com/office/drawing/2014/main" id="{85850D40-1218-4DA3-981D-13EF827CEB67}"/>
            </a:ext>
          </a:extLst>
        </xdr:cNvPr>
        <xdr:cNvPicPr>
          <a:picLocks noChangeAspect="1"/>
        </xdr:cNvPicPr>
      </xdr:nvPicPr>
      <xdr:blipFill>
        <a:blip xmlns:r="http://schemas.openxmlformats.org/officeDocument/2006/relationships" r:embed="rId1"/>
        <a:stretch>
          <a:fillRect/>
        </a:stretch>
      </xdr:blipFill>
      <xdr:spPr>
        <a:xfrm>
          <a:off x="13639800" y="25400"/>
          <a:ext cx="1282700" cy="8080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622300</xdr:colOff>
      <xdr:row>0</xdr:row>
      <xdr:rowOff>152400</xdr:rowOff>
    </xdr:from>
    <xdr:to>
      <xdr:col>13</xdr:col>
      <xdr:colOff>836246</xdr:colOff>
      <xdr:row>1</xdr:row>
      <xdr:rowOff>69305</xdr:rowOff>
    </xdr:to>
    <xdr:pic>
      <xdr:nvPicPr>
        <xdr:cNvPr id="5" name="Graphique 4">
          <a:extLst>
            <a:ext uri="{FF2B5EF4-FFF2-40B4-BE49-F238E27FC236}">
              <a16:creationId xmlns:a16="http://schemas.microsoft.com/office/drawing/2014/main" id="{5F2E23BE-DED9-5B4C-A8CC-5C51CAEF77D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430000" y="152400"/>
          <a:ext cx="1255346" cy="7932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1346200</xdr:colOff>
      <xdr:row>1</xdr:row>
      <xdr:rowOff>101600</xdr:rowOff>
    </xdr:from>
    <xdr:to>
      <xdr:col>9</xdr:col>
      <xdr:colOff>2601546</xdr:colOff>
      <xdr:row>2</xdr:row>
      <xdr:rowOff>107405</xdr:rowOff>
    </xdr:to>
    <xdr:pic>
      <xdr:nvPicPr>
        <xdr:cNvPr id="3" name="Graphique 2">
          <a:extLst>
            <a:ext uri="{FF2B5EF4-FFF2-40B4-BE49-F238E27FC236}">
              <a16:creationId xmlns:a16="http://schemas.microsoft.com/office/drawing/2014/main" id="{D7F20D8E-5A82-0D44-9E52-2430BE02B82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192000" y="495300"/>
          <a:ext cx="1255346" cy="7932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520700</xdr:colOff>
      <xdr:row>1</xdr:row>
      <xdr:rowOff>177800</xdr:rowOff>
    </xdr:from>
    <xdr:to>
      <xdr:col>16</xdr:col>
      <xdr:colOff>226646</xdr:colOff>
      <xdr:row>2</xdr:row>
      <xdr:rowOff>196305</xdr:rowOff>
    </xdr:to>
    <xdr:pic>
      <xdr:nvPicPr>
        <xdr:cNvPr id="2" name="Graphique 1">
          <a:extLst>
            <a:ext uri="{FF2B5EF4-FFF2-40B4-BE49-F238E27FC236}">
              <a16:creationId xmlns:a16="http://schemas.microsoft.com/office/drawing/2014/main" id="{83AD97A8-3082-A342-B5C1-9794E7DCA2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268700" y="533400"/>
          <a:ext cx="1255346" cy="793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elusfund.ca/wp-content/uploads/2023/08/9_Audience_Development_Plan_Budget.xlsx" TargetMode="Externa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119"/>
  <sheetViews>
    <sheetView showGridLines="0" tabSelected="1" zoomScaleNormal="100" zoomScaleSheetLayoutView="100" workbookViewId="0">
      <selection activeCell="H1" sqref="H1"/>
    </sheetView>
  </sheetViews>
  <sheetFormatPr baseColWidth="10" defaultColWidth="11.33203125" defaultRowHeight="15"/>
  <cols>
    <col min="1" max="1" width="1" style="707" customWidth="1"/>
    <col min="2" max="2" width="9.83203125" style="4" customWidth="1"/>
    <col min="3" max="3" width="10.1640625" style="4" customWidth="1"/>
    <col min="4" max="4" width="11" style="5" customWidth="1"/>
    <col min="5" max="5" width="11" style="6" customWidth="1"/>
    <col min="6" max="6" width="7.83203125" style="2" customWidth="1"/>
    <col min="7" max="7" width="15.33203125" style="2" customWidth="1"/>
    <col min="8" max="8" width="18.1640625" style="2" customWidth="1"/>
    <col min="9" max="11" width="11.5" style="2" hidden="1" customWidth="1"/>
    <col min="12" max="12" width="1.33203125" style="2" customWidth="1"/>
    <col min="13" max="15" width="12.33203125" style="2" customWidth="1"/>
    <col min="16" max="16384" width="11.33203125" style="2"/>
  </cols>
  <sheetData>
    <row r="1" spans="1:15" s="138" customFormat="1" ht="16" customHeight="1">
      <c r="A1" s="706"/>
      <c r="B1" s="136"/>
      <c r="C1" s="137" t="s">
        <v>783</v>
      </c>
      <c r="D1" s="871"/>
      <c r="E1" s="871"/>
      <c r="G1" s="137" t="s">
        <v>784</v>
      </c>
      <c r="H1" s="498" t="s">
        <v>2859</v>
      </c>
    </row>
    <row r="2" spans="1:15" s="138" customFormat="1" ht="12">
      <c r="A2" s="706"/>
      <c r="B2" s="136"/>
      <c r="G2" s="137" t="s">
        <v>785</v>
      </c>
      <c r="H2" s="139"/>
    </row>
    <row r="3" spans="1:15" s="138" customFormat="1" ht="12">
      <c r="A3" s="706"/>
      <c r="B3" s="136"/>
    </row>
    <row r="4" spans="1:15">
      <c r="B4" s="1"/>
      <c r="C4" s="3" t="s">
        <v>786</v>
      </c>
      <c r="D4" s="872"/>
      <c r="E4" s="872"/>
      <c r="F4" s="872"/>
      <c r="G4" s="872"/>
      <c r="H4" s="872"/>
    </row>
    <row r="5" spans="1:15" s="138" customFormat="1" ht="12">
      <c r="A5" s="706"/>
      <c r="B5" s="136"/>
      <c r="C5" s="140" t="s">
        <v>787</v>
      </c>
      <c r="D5" s="873"/>
      <c r="E5" s="873"/>
      <c r="F5" s="873"/>
      <c r="G5" s="873"/>
      <c r="H5" s="873"/>
    </row>
    <row r="6" spans="1:15" s="138" customFormat="1" ht="12">
      <c r="A6" s="706"/>
      <c r="B6" s="136"/>
      <c r="C6" s="140" t="s">
        <v>788</v>
      </c>
      <c r="D6" s="873"/>
      <c r="E6" s="873"/>
      <c r="F6" s="873"/>
      <c r="G6" s="873"/>
      <c r="H6" s="873"/>
      <c r="M6" s="865" t="s">
        <v>2995</v>
      </c>
      <c r="N6" s="866"/>
      <c r="O6" s="866"/>
    </row>
    <row r="7" spans="1:15" s="138" customFormat="1" ht="12">
      <c r="A7" s="706"/>
      <c r="B7" s="136"/>
      <c r="C7" s="140" t="s">
        <v>789</v>
      </c>
      <c r="D7" s="873"/>
      <c r="E7" s="873"/>
      <c r="F7" s="873"/>
      <c r="G7" s="873"/>
      <c r="H7" s="873"/>
      <c r="M7" s="866"/>
      <c r="N7" s="866"/>
      <c r="O7" s="866"/>
    </row>
    <row r="8" spans="1:15" s="138" customFormat="1" ht="12">
      <c r="A8" s="706"/>
      <c r="B8" s="136"/>
      <c r="C8" s="140" t="s">
        <v>790</v>
      </c>
      <c r="D8" s="871"/>
      <c r="E8" s="871"/>
      <c r="F8" s="871"/>
      <c r="G8" s="137" t="s">
        <v>791</v>
      </c>
      <c r="H8" s="139"/>
      <c r="M8" s="866"/>
      <c r="N8" s="866"/>
      <c r="O8" s="866"/>
    </row>
    <row r="9" spans="1:15" s="138" customFormat="1" ht="12">
      <c r="A9" s="706"/>
      <c r="B9" s="136"/>
      <c r="M9" s="866"/>
      <c r="N9" s="866"/>
      <c r="O9" s="866"/>
    </row>
    <row r="10" spans="1:15" s="138" customFormat="1" ht="12">
      <c r="A10" s="706"/>
      <c r="B10" s="136"/>
      <c r="C10" s="140" t="s">
        <v>792</v>
      </c>
      <c r="D10" s="871"/>
      <c r="E10" s="871"/>
      <c r="F10" s="871"/>
      <c r="G10" s="137" t="s">
        <v>793</v>
      </c>
      <c r="H10" s="139"/>
      <c r="M10" s="866"/>
      <c r="N10" s="866"/>
      <c r="O10" s="866"/>
    </row>
    <row r="11" spans="1:15" s="138" customFormat="1" ht="12">
      <c r="A11" s="706"/>
      <c r="B11" s="136"/>
      <c r="C11" s="140" t="s">
        <v>794</v>
      </c>
      <c r="D11" s="873"/>
      <c r="E11" s="873"/>
      <c r="F11" s="873"/>
      <c r="G11" s="137" t="s">
        <v>795</v>
      </c>
      <c r="H11" s="141"/>
      <c r="M11" s="866"/>
      <c r="N11" s="866"/>
      <c r="O11" s="866"/>
    </row>
    <row r="12" spans="1:15" s="138" customFormat="1" ht="12">
      <c r="A12" s="706"/>
      <c r="B12" s="136"/>
      <c r="C12" s="140" t="s">
        <v>796</v>
      </c>
      <c r="D12" s="873"/>
      <c r="E12" s="873"/>
      <c r="F12" s="873"/>
      <c r="G12" s="137" t="s">
        <v>797</v>
      </c>
      <c r="H12" s="139"/>
      <c r="M12" s="866"/>
      <c r="N12" s="866"/>
      <c r="O12" s="866"/>
    </row>
    <row r="13" spans="1:15" s="138" customFormat="1" ht="12">
      <c r="A13" s="706"/>
      <c r="B13" s="136"/>
      <c r="C13" s="140" t="s">
        <v>798</v>
      </c>
      <c r="D13" s="871"/>
      <c r="E13" s="871"/>
      <c r="F13" s="871"/>
      <c r="G13" s="137" t="s">
        <v>799</v>
      </c>
      <c r="H13" s="139"/>
      <c r="M13" s="866"/>
      <c r="N13" s="866"/>
      <c r="O13" s="866"/>
    </row>
    <row r="14" spans="1:15" s="138" customFormat="1" ht="12">
      <c r="A14" s="706"/>
      <c r="B14" s="136"/>
      <c r="C14" s="140" t="s">
        <v>800</v>
      </c>
      <c r="D14" s="873"/>
      <c r="E14" s="873"/>
      <c r="F14" s="873"/>
      <c r="G14" s="137" t="s">
        <v>801</v>
      </c>
      <c r="H14" s="139"/>
      <c r="M14" s="866"/>
      <c r="N14" s="866"/>
      <c r="O14" s="866"/>
    </row>
    <row r="15" spans="1:15" s="138" customFormat="1" ht="12">
      <c r="A15" s="706"/>
      <c r="B15" s="136"/>
      <c r="C15" s="140" t="s">
        <v>802</v>
      </c>
      <c r="D15" s="871"/>
      <c r="E15" s="871"/>
      <c r="F15" s="871"/>
      <c r="G15" s="137" t="s">
        <v>803</v>
      </c>
      <c r="H15" s="141"/>
      <c r="M15" s="866"/>
      <c r="N15" s="866"/>
      <c r="O15" s="866"/>
    </row>
    <row r="16" spans="1:15" s="138" customFormat="1" ht="12">
      <c r="A16" s="706"/>
      <c r="B16" s="136"/>
      <c r="C16" s="140" t="s">
        <v>804</v>
      </c>
      <c r="D16" s="873"/>
      <c r="E16" s="873"/>
      <c r="F16" s="873"/>
      <c r="G16" s="137" t="s">
        <v>805</v>
      </c>
      <c r="H16" s="139"/>
      <c r="M16" s="866"/>
      <c r="N16" s="866"/>
      <c r="O16" s="866"/>
    </row>
    <row r="17" spans="1:15" s="138" customFormat="1" ht="12">
      <c r="A17" s="706"/>
      <c r="B17" s="136"/>
      <c r="M17" s="866"/>
      <c r="N17" s="866"/>
      <c r="O17" s="866"/>
    </row>
    <row r="18" spans="1:15" s="138" customFormat="1" ht="12">
      <c r="A18" s="706"/>
      <c r="B18" s="136"/>
      <c r="C18" s="140" t="s">
        <v>806</v>
      </c>
      <c r="D18" s="871"/>
      <c r="E18" s="871"/>
      <c r="F18" s="871"/>
      <c r="G18" s="140" t="s">
        <v>807</v>
      </c>
      <c r="H18" s="139"/>
      <c r="M18" s="866"/>
      <c r="N18" s="866"/>
      <c r="O18" s="866"/>
    </row>
    <row r="19" spans="1:15" s="138" customFormat="1" ht="12">
      <c r="A19" s="706"/>
      <c r="B19" s="136"/>
      <c r="C19" s="140" t="s">
        <v>808</v>
      </c>
      <c r="D19" s="873"/>
      <c r="E19" s="873"/>
      <c r="F19" s="873"/>
      <c r="G19" s="140" t="s">
        <v>809</v>
      </c>
      <c r="H19" s="141"/>
      <c r="M19" s="866"/>
      <c r="N19" s="866"/>
      <c r="O19" s="866"/>
    </row>
    <row r="20" spans="1:15" s="138" customFormat="1" ht="12">
      <c r="A20" s="706"/>
      <c r="B20" s="136"/>
      <c r="M20" s="866"/>
      <c r="N20" s="866"/>
      <c r="O20" s="866"/>
    </row>
    <row r="21" spans="1:15" s="138" customFormat="1" ht="12">
      <c r="A21" s="706"/>
      <c r="B21" s="136" t="s">
        <v>554</v>
      </c>
      <c r="C21" s="876"/>
      <c r="D21" s="877"/>
      <c r="E21" s="876"/>
      <c r="F21" s="880"/>
      <c r="G21" s="877"/>
      <c r="H21" s="874"/>
      <c r="M21" s="866"/>
      <c r="N21" s="866"/>
      <c r="O21" s="866"/>
    </row>
    <row r="22" spans="1:15" s="138" customFormat="1" ht="12">
      <c r="A22" s="706"/>
      <c r="B22" s="136" t="s">
        <v>810</v>
      </c>
      <c r="C22" s="878"/>
      <c r="D22" s="879"/>
      <c r="E22" s="878"/>
      <c r="F22" s="881"/>
      <c r="G22" s="879"/>
      <c r="H22" s="875"/>
      <c r="M22" s="866"/>
      <c r="N22" s="866"/>
      <c r="O22" s="866"/>
    </row>
    <row r="23" spans="1:15" s="138" customFormat="1" ht="19" customHeight="1">
      <c r="A23" s="706"/>
      <c r="B23" s="136"/>
      <c r="C23" s="136" t="s">
        <v>811</v>
      </c>
      <c r="E23" s="138" t="s">
        <v>555</v>
      </c>
      <c r="H23" s="138" t="s">
        <v>556</v>
      </c>
      <c r="M23" s="866"/>
      <c r="N23" s="866"/>
      <c r="O23" s="866"/>
    </row>
    <row r="24" spans="1:15" s="138" customFormat="1" ht="19" customHeight="1">
      <c r="A24" s="706"/>
      <c r="B24" s="458"/>
      <c r="C24" s="136"/>
      <c r="M24" s="867"/>
      <c r="N24" s="867"/>
      <c r="O24" s="867"/>
    </row>
    <row r="25" spans="1:15" ht="28">
      <c r="B25" s="253" t="s">
        <v>818</v>
      </c>
      <c r="C25" s="870" t="s">
        <v>819</v>
      </c>
      <c r="D25" s="870"/>
      <c r="E25" s="870"/>
      <c r="F25" s="870"/>
      <c r="G25" s="253" t="s">
        <v>557</v>
      </c>
      <c r="H25" s="254" t="s">
        <v>558</v>
      </c>
      <c r="I25" s="258"/>
      <c r="J25" s="259"/>
      <c r="K25" s="259"/>
      <c r="M25" s="251" t="s">
        <v>2793</v>
      </c>
      <c r="N25" s="252" t="s">
        <v>820</v>
      </c>
      <c r="O25" s="404" t="s">
        <v>2858</v>
      </c>
    </row>
    <row r="26" spans="1:15">
      <c r="B26" s="9">
        <v>1</v>
      </c>
      <c r="C26" s="869" t="s">
        <v>812</v>
      </c>
      <c r="D26" s="869"/>
      <c r="E26" s="869"/>
      <c r="F26" s="869"/>
      <c r="G26" s="7">
        <v>1</v>
      </c>
      <c r="H26" s="382">
        <f>'Production Budget - DETAILED'!G10</f>
        <v>0</v>
      </c>
      <c r="I26" s="262"/>
      <c r="J26" s="262"/>
      <c r="K26" s="262"/>
      <c r="L26" s="262"/>
      <c r="M26" s="384">
        <f>'Production Budget - DETAILED'!L10</f>
        <v>0</v>
      </c>
      <c r="N26" s="382">
        <f>'Production Budget - DETAILED'!M10</f>
        <v>0</v>
      </c>
      <c r="O26" s="382">
        <f>'Production Budget - DETAILED'!N10</f>
        <v>0</v>
      </c>
    </row>
    <row r="27" spans="1:15">
      <c r="B27" s="9">
        <v>2</v>
      </c>
      <c r="C27" s="869" t="s">
        <v>813</v>
      </c>
      <c r="D27" s="869"/>
      <c r="E27" s="869"/>
      <c r="F27" s="869"/>
      <c r="G27" s="7">
        <v>1</v>
      </c>
      <c r="H27" s="382">
        <f>'Production Budget - DETAILED'!G28</f>
        <v>0</v>
      </c>
      <c r="I27" s="262"/>
      <c r="J27" s="262"/>
      <c r="K27" s="262"/>
      <c r="L27" s="262"/>
      <c r="M27" s="384">
        <f>'Production Budget - DETAILED'!L28</f>
        <v>0</v>
      </c>
      <c r="N27" s="382">
        <f>'Production Budget - DETAILED'!M28</f>
        <v>0</v>
      </c>
      <c r="O27" s="382">
        <f>'Production Budget - DETAILED'!N28</f>
        <v>0</v>
      </c>
    </row>
    <row r="28" spans="1:15">
      <c r="B28" s="9">
        <v>3</v>
      </c>
      <c r="C28" s="869" t="s">
        <v>814</v>
      </c>
      <c r="D28" s="869"/>
      <c r="E28" s="869"/>
      <c r="F28" s="869"/>
      <c r="G28" s="7">
        <v>2</v>
      </c>
      <c r="H28" s="382">
        <f>'Production Budget - DETAILED'!G46</f>
        <v>0</v>
      </c>
      <c r="I28" s="262"/>
      <c r="J28" s="262"/>
      <c r="K28" s="262"/>
      <c r="L28" s="262"/>
      <c r="M28" s="384">
        <f>'Production Budget - DETAILED'!L46</f>
        <v>0</v>
      </c>
      <c r="N28" s="382">
        <f>'Production Budget - DETAILED'!M46</f>
        <v>0</v>
      </c>
      <c r="O28" s="382">
        <f>'Production Budget - DETAILED'!N46</f>
        <v>0</v>
      </c>
    </row>
    <row r="29" spans="1:15">
      <c r="B29" s="9">
        <v>4</v>
      </c>
      <c r="C29" s="869" t="s">
        <v>815</v>
      </c>
      <c r="D29" s="869"/>
      <c r="E29" s="869"/>
      <c r="F29" s="869"/>
      <c r="G29" s="7">
        <v>3</v>
      </c>
      <c r="H29" s="382">
        <f>'Production Budget - DETAILED'!G64</f>
        <v>0</v>
      </c>
      <c r="I29" s="262"/>
      <c r="J29" s="262"/>
      <c r="K29" s="262"/>
      <c r="L29" s="262"/>
      <c r="M29" s="384">
        <f>'Production Budget - DETAILED'!L64</f>
        <v>0</v>
      </c>
      <c r="N29" s="382">
        <f>'Production Budget - DETAILED'!M64</f>
        <v>0</v>
      </c>
      <c r="O29" s="382">
        <f>'Production Budget - DETAILED'!N64</f>
        <v>0</v>
      </c>
    </row>
    <row r="30" spans="1:15">
      <c r="B30" s="9">
        <v>5</v>
      </c>
      <c r="C30" s="869" t="s">
        <v>816</v>
      </c>
      <c r="D30" s="869"/>
      <c r="E30" s="869"/>
      <c r="F30" s="869"/>
      <c r="G30" s="8">
        <v>3</v>
      </c>
      <c r="H30" s="382">
        <f>'Production Budget - DETAILED'!G79</f>
        <v>0</v>
      </c>
      <c r="I30" s="262"/>
      <c r="J30" s="262"/>
      <c r="K30" s="262"/>
      <c r="L30" s="262"/>
      <c r="M30" s="384">
        <f>'Production Budget - DETAILED'!L79</f>
        <v>0</v>
      </c>
      <c r="N30" s="382">
        <f>'Production Budget - DETAILED'!M79</f>
        <v>0</v>
      </c>
      <c r="O30" s="382">
        <f>'Production Budget - DETAILED'!N79</f>
        <v>0</v>
      </c>
    </row>
    <row r="31" spans="1:15" ht="16" thickBot="1">
      <c r="B31" s="9">
        <v>6</v>
      </c>
      <c r="C31" s="869" t="s">
        <v>817</v>
      </c>
      <c r="D31" s="869"/>
      <c r="E31" s="869"/>
      <c r="F31" s="869"/>
      <c r="G31" s="7">
        <v>4</v>
      </c>
      <c r="H31" s="383">
        <f>'Production Budget - DETAILED'!G94</f>
        <v>0</v>
      </c>
      <c r="I31" s="262"/>
      <c r="J31" s="262"/>
      <c r="K31" s="262"/>
      <c r="L31" s="262"/>
      <c r="M31" s="385">
        <f>'Production Budget - DETAILED'!L94</f>
        <v>0</v>
      </c>
      <c r="N31" s="383">
        <f>'Production Budget - DETAILED'!M94</f>
        <v>0</v>
      </c>
      <c r="O31" s="383">
        <f>'Production Budget - DETAILED'!N94</f>
        <v>0</v>
      </c>
    </row>
    <row r="32" spans="1:15" ht="16" customHeight="1" thickBot="1">
      <c r="B32" s="10"/>
      <c r="C32" s="885" t="s">
        <v>821</v>
      </c>
      <c r="D32" s="885"/>
      <c r="E32" s="885"/>
      <c r="F32" s="885"/>
      <c r="G32" s="10"/>
      <c r="H32" s="392">
        <f>SUM(H26:H31)</f>
        <v>0</v>
      </c>
      <c r="I32" s="260"/>
      <c r="J32" s="260"/>
      <c r="K32" s="260"/>
      <c r="L32" s="260"/>
      <c r="M32" s="394">
        <f>SUM(M26:M31)</f>
        <v>0</v>
      </c>
      <c r="N32" s="392">
        <f>SUM(N26:N31)</f>
        <v>0</v>
      </c>
      <c r="O32" s="396">
        <f>SUM(O26:O31)</f>
        <v>0</v>
      </c>
    </row>
    <row r="33" spans="2:15">
      <c r="B33" s="13"/>
      <c r="C33" s="886" t="s">
        <v>882</v>
      </c>
      <c r="D33" s="886"/>
      <c r="E33" s="886"/>
      <c r="F33" s="886"/>
      <c r="G33" s="14"/>
      <c r="H33" s="26"/>
      <c r="I33" s="261"/>
      <c r="J33" s="261"/>
      <c r="K33" s="261"/>
      <c r="L33" s="261"/>
      <c r="M33" s="256"/>
      <c r="N33" s="26"/>
      <c r="O33" s="26"/>
    </row>
    <row r="34" spans="2:15">
      <c r="B34" s="11">
        <v>10</v>
      </c>
      <c r="C34" s="869" t="s">
        <v>822</v>
      </c>
      <c r="D34" s="869"/>
      <c r="E34" s="869"/>
      <c r="F34" s="869"/>
      <c r="G34" s="7">
        <v>5</v>
      </c>
      <c r="H34" s="382">
        <f>'Production Budget - DETAILED'!G123</f>
        <v>0</v>
      </c>
      <c r="I34" s="262"/>
      <c r="J34" s="262"/>
      <c r="K34" s="262"/>
      <c r="L34" s="262"/>
      <c r="M34" s="384">
        <f>'Production Budget - DETAILED'!L123</f>
        <v>0</v>
      </c>
      <c r="N34" s="382">
        <f>'Production Budget - DETAILED'!M123</f>
        <v>0</v>
      </c>
      <c r="O34" s="382">
        <f>'Production Budget - DETAILED'!N123</f>
        <v>0</v>
      </c>
    </row>
    <row r="35" spans="2:15">
      <c r="B35" s="11">
        <v>11</v>
      </c>
      <c r="C35" s="869" t="s">
        <v>823</v>
      </c>
      <c r="D35" s="869"/>
      <c r="E35" s="869"/>
      <c r="F35" s="869"/>
      <c r="G35" s="8">
        <v>6</v>
      </c>
      <c r="H35" s="382">
        <f>'Production Budget - DETAILED'!G141</f>
        <v>0</v>
      </c>
      <c r="I35" s="262"/>
      <c r="J35" s="262"/>
      <c r="K35" s="262"/>
      <c r="L35" s="262"/>
      <c r="M35" s="384">
        <f>'Production Budget - DETAILED'!L141</f>
        <v>0</v>
      </c>
      <c r="N35" s="382">
        <f>'Production Budget - DETAILED'!M141</f>
        <v>0</v>
      </c>
      <c r="O35" s="382">
        <f>'Production Budget - DETAILED'!N141</f>
        <v>0</v>
      </c>
    </row>
    <row r="36" spans="2:15">
      <c r="B36" s="11">
        <v>12</v>
      </c>
      <c r="C36" s="869" t="s">
        <v>824</v>
      </c>
      <c r="D36" s="869"/>
      <c r="E36" s="869"/>
      <c r="F36" s="869"/>
      <c r="G36" s="7">
        <v>7</v>
      </c>
      <c r="H36" s="382">
        <f>'Production Budget - DETAILED'!G172</f>
        <v>0</v>
      </c>
      <c r="I36" s="262"/>
      <c r="J36" s="262"/>
      <c r="K36" s="262"/>
      <c r="L36" s="262"/>
      <c r="M36" s="384">
        <f>'Production Budget - DETAILED'!L172</f>
        <v>0</v>
      </c>
      <c r="N36" s="382">
        <f>'Production Budget - DETAILED'!M172</f>
        <v>0</v>
      </c>
      <c r="O36" s="382">
        <f>'Production Budget - DETAILED'!N172</f>
        <v>0</v>
      </c>
    </row>
    <row r="37" spans="2:15">
      <c r="B37" s="11">
        <v>13</v>
      </c>
      <c r="C37" s="882" t="s">
        <v>825</v>
      </c>
      <c r="D37" s="883"/>
      <c r="E37" s="883"/>
      <c r="F37" s="884"/>
      <c r="G37" s="7">
        <v>8</v>
      </c>
      <c r="H37" s="382">
        <f>'Production Budget - DETAILED'!G186</f>
        <v>0</v>
      </c>
      <c r="I37" s="262"/>
      <c r="J37" s="262"/>
      <c r="K37" s="262"/>
      <c r="L37" s="262"/>
      <c r="M37" s="384">
        <f>'Production Budget - DETAILED'!L186</f>
        <v>0</v>
      </c>
      <c r="N37" s="382">
        <f>'Production Budget - DETAILED'!M186</f>
        <v>0</v>
      </c>
      <c r="O37" s="382">
        <f>'Production Budget - DETAILED'!N186</f>
        <v>0</v>
      </c>
    </row>
    <row r="38" spans="2:15">
      <c r="B38" s="11">
        <v>14</v>
      </c>
      <c r="C38" s="882" t="s">
        <v>826</v>
      </c>
      <c r="D38" s="883"/>
      <c r="E38" s="883"/>
      <c r="F38" s="884"/>
      <c r="G38" s="7">
        <v>8</v>
      </c>
      <c r="H38" s="382">
        <f>'Production Budget - DETAILED'!G203</f>
        <v>0</v>
      </c>
      <c r="I38" s="262"/>
      <c r="J38" s="262"/>
      <c r="K38" s="262"/>
      <c r="L38" s="262"/>
      <c r="M38" s="384">
        <f>'Production Budget - DETAILED'!L203</f>
        <v>0</v>
      </c>
      <c r="N38" s="382">
        <f>'Production Budget - DETAILED'!M203</f>
        <v>0</v>
      </c>
      <c r="O38" s="382">
        <f>'Production Budget - DETAILED'!N203</f>
        <v>0</v>
      </c>
    </row>
    <row r="39" spans="2:15">
      <c r="B39" s="11">
        <v>15</v>
      </c>
      <c r="C39" s="869" t="s">
        <v>827</v>
      </c>
      <c r="D39" s="869"/>
      <c r="E39" s="869"/>
      <c r="F39" s="869"/>
      <c r="G39" s="7">
        <v>9</v>
      </c>
      <c r="H39" s="382">
        <f>'Production Budget - DETAILED'!G216</f>
        <v>0</v>
      </c>
      <c r="I39" s="262"/>
      <c r="J39" s="262"/>
      <c r="K39" s="262"/>
      <c r="L39" s="262"/>
      <c r="M39" s="384">
        <f>'Production Budget - DETAILED'!L216</f>
        <v>0</v>
      </c>
      <c r="N39" s="382">
        <f>'Production Budget - DETAILED'!M216</f>
        <v>0</v>
      </c>
      <c r="O39" s="382">
        <f>'Production Budget - DETAILED'!N216</f>
        <v>0</v>
      </c>
    </row>
    <row r="40" spans="2:15">
      <c r="B40" s="11">
        <v>16</v>
      </c>
      <c r="C40" s="869" t="s">
        <v>828</v>
      </c>
      <c r="D40" s="869"/>
      <c r="E40" s="869"/>
      <c r="F40" s="869"/>
      <c r="G40" s="7">
        <v>9</v>
      </c>
      <c r="H40" s="382">
        <f>'Production Budget - DETAILED'!G227</f>
        <v>0</v>
      </c>
      <c r="I40" s="262"/>
      <c r="J40" s="262"/>
      <c r="K40" s="262"/>
      <c r="L40" s="262"/>
      <c r="M40" s="384">
        <f>'Production Budget - DETAILED'!L227</f>
        <v>0</v>
      </c>
      <c r="N40" s="382">
        <f>'Production Budget - DETAILED'!M227</f>
        <v>0</v>
      </c>
      <c r="O40" s="382">
        <f>'Production Budget - DETAILED'!N227</f>
        <v>0</v>
      </c>
    </row>
    <row r="41" spans="2:15">
      <c r="B41" s="11">
        <v>17</v>
      </c>
      <c r="C41" s="869" t="s">
        <v>829</v>
      </c>
      <c r="D41" s="869"/>
      <c r="E41" s="869"/>
      <c r="F41" s="869"/>
      <c r="G41" s="7">
        <v>10</v>
      </c>
      <c r="H41" s="382">
        <f>'Production Budget - DETAILED'!G237</f>
        <v>0</v>
      </c>
      <c r="I41" s="262"/>
      <c r="J41" s="262"/>
      <c r="K41" s="262"/>
      <c r="L41" s="262"/>
      <c r="M41" s="384">
        <f>'Production Budget - DETAILED'!L237</f>
        <v>0</v>
      </c>
      <c r="N41" s="382">
        <f>'Production Budget - DETAILED'!M237</f>
        <v>0</v>
      </c>
      <c r="O41" s="382">
        <f>'Production Budget - DETAILED'!N237</f>
        <v>0</v>
      </c>
    </row>
    <row r="42" spans="2:15">
      <c r="B42" s="11">
        <v>18</v>
      </c>
      <c r="C42" s="869" t="s">
        <v>830</v>
      </c>
      <c r="D42" s="869"/>
      <c r="E42" s="869"/>
      <c r="F42" s="869"/>
      <c r="G42" s="7">
        <v>10</v>
      </c>
      <c r="H42" s="382">
        <f>'Production Budget - DETAILED'!G246</f>
        <v>0</v>
      </c>
      <c r="I42" s="262"/>
      <c r="J42" s="262"/>
      <c r="K42" s="262"/>
      <c r="L42" s="262"/>
      <c r="M42" s="384">
        <f>'Production Budget - DETAILED'!L246</f>
        <v>0</v>
      </c>
      <c r="N42" s="382">
        <f>'Production Budget - DETAILED'!M246</f>
        <v>0</v>
      </c>
      <c r="O42" s="382">
        <f>'Production Budget - DETAILED'!N246</f>
        <v>0</v>
      </c>
    </row>
    <row r="43" spans="2:15">
      <c r="B43" s="11">
        <v>19</v>
      </c>
      <c r="C43" s="869" t="s">
        <v>831</v>
      </c>
      <c r="D43" s="869"/>
      <c r="E43" s="869"/>
      <c r="F43" s="869"/>
      <c r="G43" s="7">
        <v>11</v>
      </c>
      <c r="H43" s="382">
        <f>'Production Budget - DETAILED'!G259</f>
        <v>0</v>
      </c>
      <c r="I43" s="262"/>
      <c r="J43" s="262"/>
      <c r="K43" s="262"/>
      <c r="L43" s="262"/>
      <c r="M43" s="384">
        <f>'Production Budget - DETAILED'!L259</f>
        <v>0</v>
      </c>
      <c r="N43" s="382">
        <f>'Production Budget - DETAILED'!M259</f>
        <v>0</v>
      </c>
      <c r="O43" s="382">
        <f>'Production Budget - DETAILED'!N259</f>
        <v>0</v>
      </c>
    </row>
    <row r="44" spans="2:15">
      <c r="B44" s="11">
        <v>20</v>
      </c>
      <c r="C44" s="869" t="s">
        <v>832</v>
      </c>
      <c r="D44" s="869"/>
      <c r="E44" s="869"/>
      <c r="F44" s="869"/>
      <c r="G44" s="7">
        <v>11</v>
      </c>
      <c r="H44" s="382">
        <f>'Production Budget - DETAILED'!G275</f>
        <v>0</v>
      </c>
      <c r="I44" s="262"/>
      <c r="J44" s="262"/>
      <c r="K44" s="262"/>
      <c r="L44" s="262"/>
      <c r="M44" s="384">
        <f>'Production Budget - DETAILED'!L275</f>
        <v>0</v>
      </c>
      <c r="N44" s="382">
        <f>'Production Budget - DETAILED'!M275</f>
        <v>0</v>
      </c>
      <c r="O44" s="382">
        <f>'Production Budget - DETAILED'!N275</f>
        <v>0</v>
      </c>
    </row>
    <row r="45" spans="2:15">
      <c r="B45" s="11">
        <v>21</v>
      </c>
      <c r="C45" s="869" t="s">
        <v>833</v>
      </c>
      <c r="D45" s="869"/>
      <c r="E45" s="869"/>
      <c r="F45" s="869"/>
      <c r="G45" s="7">
        <v>12</v>
      </c>
      <c r="H45" s="382">
        <f>'Production Budget - DETAILED'!G302</f>
        <v>0</v>
      </c>
      <c r="I45" s="262"/>
      <c r="J45" s="262"/>
      <c r="K45" s="262"/>
      <c r="L45" s="262"/>
      <c r="M45" s="384">
        <f>'Production Budget - DETAILED'!L302</f>
        <v>0</v>
      </c>
      <c r="N45" s="382">
        <f>'Production Budget - DETAILED'!M302</f>
        <v>0</v>
      </c>
      <c r="O45" s="382">
        <f>'Production Budget - DETAILED'!N302</f>
        <v>0</v>
      </c>
    </row>
    <row r="46" spans="2:15">
      <c r="B46" s="11">
        <v>22</v>
      </c>
      <c r="C46" s="869" t="s">
        <v>834</v>
      </c>
      <c r="D46" s="869"/>
      <c r="E46" s="869"/>
      <c r="F46" s="869"/>
      <c r="G46" s="7">
        <v>13</v>
      </c>
      <c r="H46" s="382">
        <f>'Production Budget - DETAILED'!G320</f>
        <v>0</v>
      </c>
      <c r="I46" s="262"/>
      <c r="J46" s="262"/>
      <c r="K46" s="262"/>
      <c r="L46" s="262"/>
      <c r="M46" s="384">
        <f>'Production Budget - DETAILED'!L320</f>
        <v>0</v>
      </c>
      <c r="N46" s="382">
        <f>'Production Budget - DETAILED'!M320</f>
        <v>0</v>
      </c>
      <c r="O46" s="382">
        <f>'Production Budget - DETAILED'!N320</f>
        <v>0</v>
      </c>
    </row>
    <row r="47" spans="2:15">
      <c r="B47" s="11">
        <v>23</v>
      </c>
      <c r="C47" s="869" t="s">
        <v>835</v>
      </c>
      <c r="D47" s="869"/>
      <c r="E47" s="869"/>
      <c r="F47" s="869"/>
      <c r="G47" s="7">
        <v>13</v>
      </c>
      <c r="H47" s="382">
        <f>'Production Budget - DETAILED'!G333</f>
        <v>0</v>
      </c>
      <c r="I47" s="262"/>
      <c r="J47" s="262"/>
      <c r="K47" s="262"/>
      <c r="L47" s="262"/>
      <c r="M47" s="384">
        <f>'Production Budget - DETAILED'!L333</f>
        <v>0</v>
      </c>
      <c r="N47" s="382">
        <f>'Production Budget - DETAILED'!M333</f>
        <v>0</v>
      </c>
      <c r="O47" s="382">
        <f>'Production Budget - DETAILED'!N333</f>
        <v>0</v>
      </c>
    </row>
    <row r="48" spans="2:15">
      <c r="B48" s="11">
        <v>24</v>
      </c>
      <c r="C48" s="869" t="s">
        <v>836</v>
      </c>
      <c r="D48" s="869"/>
      <c r="E48" s="869"/>
      <c r="F48" s="869"/>
      <c r="G48" s="7">
        <v>14</v>
      </c>
      <c r="H48" s="382">
        <f>'Production Budget - DETAILED'!G349</f>
        <v>0</v>
      </c>
      <c r="I48" s="262"/>
      <c r="J48" s="262"/>
      <c r="K48" s="262"/>
      <c r="L48" s="262"/>
      <c r="M48" s="384">
        <f>'Production Budget - DETAILED'!L349</f>
        <v>0</v>
      </c>
      <c r="N48" s="382">
        <f>'Production Budget - DETAILED'!M349</f>
        <v>0</v>
      </c>
      <c r="O48" s="382">
        <f>'Production Budget - DETAILED'!N349</f>
        <v>0</v>
      </c>
    </row>
    <row r="49" spans="2:15">
      <c r="B49" s="11">
        <v>25</v>
      </c>
      <c r="C49" s="869" t="s">
        <v>837</v>
      </c>
      <c r="D49" s="869"/>
      <c r="E49" s="869"/>
      <c r="F49" s="869"/>
      <c r="G49" s="7">
        <v>14</v>
      </c>
      <c r="H49" s="382">
        <f>'Production Budget - DETAILED'!G361</f>
        <v>0</v>
      </c>
      <c r="I49" s="262"/>
      <c r="J49" s="262"/>
      <c r="K49" s="262"/>
      <c r="L49" s="262"/>
      <c r="M49" s="384">
        <f>'Production Budget - DETAILED'!L361</f>
        <v>0</v>
      </c>
      <c r="N49" s="382">
        <f>'Production Budget - DETAILED'!M361</f>
        <v>0</v>
      </c>
      <c r="O49" s="382">
        <f>'Production Budget - DETAILED'!N361</f>
        <v>0</v>
      </c>
    </row>
    <row r="50" spans="2:15">
      <c r="B50" s="11">
        <v>26</v>
      </c>
      <c r="C50" s="869" t="s">
        <v>838</v>
      </c>
      <c r="D50" s="869"/>
      <c r="E50" s="869"/>
      <c r="F50" s="869"/>
      <c r="G50" s="7">
        <v>15</v>
      </c>
      <c r="H50" s="382">
        <f>'Production Budget - DETAILED'!G372</f>
        <v>0</v>
      </c>
      <c r="I50" s="262"/>
      <c r="J50" s="262"/>
      <c r="K50" s="262"/>
      <c r="L50" s="262"/>
      <c r="M50" s="384">
        <f>'Production Budget - DETAILED'!L372</f>
        <v>0</v>
      </c>
      <c r="N50" s="382">
        <f>'Production Budget - DETAILED'!M372</f>
        <v>0</v>
      </c>
      <c r="O50" s="382">
        <f>'Production Budget - DETAILED'!N372</f>
        <v>0</v>
      </c>
    </row>
    <row r="51" spans="2:15">
      <c r="B51" s="11">
        <v>27</v>
      </c>
      <c r="C51" s="869" t="s">
        <v>839</v>
      </c>
      <c r="D51" s="869"/>
      <c r="E51" s="869"/>
      <c r="F51" s="869"/>
      <c r="G51" s="7">
        <v>15</v>
      </c>
      <c r="H51" s="382">
        <f>'Production Budget - DETAILED'!G395</f>
        <v>0</v>
      </c>
      <c r="I51" s="262"/>
      <c r="J51" s="262"/>
      <c r="K51" s="262"/>
      <c r="L51" s="262"/>
      <c r="M51" s="384">
        <f>'Production Budget - DETAILED'!L395</f>
        <v>0</v>
      </c>
      <c r="N51" s="382">
        <f>'Production Budget - DETAILED'!M395</f>
        <v>0</v>
      </c>
      <c r="O51" s="382">
        <f>'Production Budget - DETAILED'!N395</f>
        <v>0</v>
      </c>
    </row>
    <row r="52" spans="2:15">
      <c r="B52" s="11">
        <v>28</v>
      </c>
      <c r="C52" s="869" t="s">
        <v>840</v>
      </c>
      <c r="D52" s="869"/>
      <c r="E52" s="869"/>
      <c r="F52" s="869"/>
      <c r="G52" s="7">
        <v>16</v>
      </c>
      <c r="H52" s="382">
        <f>'Production Budget - DETAILED'!G415</f>
        <v>0</v>
      </c>
      <c r="I52" s="262"/>
      <c r="J52" s="262"/>
      <c r="K52" s="262"/>
      <c r="L52" s="262"/>
      <c r="M52" s="384">
        <f>'Production Budget - DETAILED'!L415</f>
        <v>0</v>
      </c>
      <c r="N52" s="382">
        <f>'Production Budget - DETAILED'!M415</f>
        <v>0</v>
      </c>
      <c r="O52" s="382">
        <f>'Production Budget - DETAILED'!N415</f>
        <v>0</v>
      </c>
    </row>
    <row r="53" spans="2:15">
      <c r="B53" s="11">
        <v>29</v>
      </c>
      <c r="C53" s="869" t="s">
        <v>841</v>
      </c>
      <c r="D53" s="869"/>
      <c r="E53" s="869"/>
      <c r="F53" s="869"/>
      <c r="G53" s="7">
        <v>17</v>
      </c>
      <c r="H53" s="382">
        <f>'Production Budget - DETAILED'!G433</f>
        <v>0</v>
      </c>
      <c r="I53" s="262"/>
      <c r="J53" s="262"/>
      <c r="K53" s="262"/>
      <c r="L53" s="262"/>
      <c r="M53" s="384">
        <f>'Production Budget - DETAILED'!L433</f>
        <v>0</v>
      </c>
      <c r="N53" s="382">
        <f>'Production Budget - DETAILED'!M433</f>
        <v>0</v>
      </c>
      <c r="O53" s="382">
        <f>'Production Budget - DETAILED'!N433</f>
        <v>0</v>
      </c>
    </row>
    <row r="54" spans="2:15">
      <c r="B54" s="11">
        <v>30</v>
      </c>
      <c r="C54" s="869" t="s">
        <v>842</v>
      </c>
      <c r="D54" s="869"/>
      <c r="E54" s="869"/>
      <c r="F54" s="869"/>
      <c r="G54" s="7">
        <v>17</v>
      </c>
      <c r="H54" s="382">
        <f>'Production Budget - DETAILED'!G445</f>
        <v>0</v>
      </c>
      <c r="I54" s="262"/>
      <c r="J54" s="262"/>
      <c r="K54" s="262"/>
      <c r="L54" s="262"/>
      <c r="M54" s="384">
        <f>'Production Budget - DETAILED'!L445</f>
        <v>0</v>
      </c>
      <c r="N54" s="382">
        <f>'Production Budget - DETAILED'!M445</f>
        <v>0</v>
      </c>
      <c r="O54" s="382">
        <f>'Production Budget - DETAILED'!N445</f>
        <v>0</v>
      </c>
    </row>
    <row r="55" spans="2:15">
      <c r="B55" s="11">
        <v>31</v>
      </c>
      <c r="C55" s="869" t="s">
        <v>843</v>
      </c>
      <c r="D55" s="869"/>
      <c r="E55" s="869"/>
      <c r="F55" s="869"/>
      <c r="G55" s="7">
        <v>18</v>
      </c>
      <c r="H55" s="382">
        <f>'Production Budget - DETAILED'!G465</f>
        <v>0</v>
      </c>
      <c r="I55" s="262"/>
      <c r="J55" s="262"/>
      <c r="K55" s="262"/>
      <c r="L55" s="262"/>
      <c r="M55" s="384">
        <f>'Production Budget - DETAILED'!L465</f>
        <v>0</v>
      </c>
      <c r="N55" s="382">
        <f>'Production Budget - DETAILED'!M465</f>
        <v>0</v>
      </c>
      <c r="O55" s="382">
        <f>'Production Budget - DETAILED'!N465</f>
        <v>0</v>
      </c>
    </row>
    <row r="56" spans="2:15">
      <c r="B56" s="11">
        <v>32</v>
      </c>
      <c r="C56" s="869" t="s">
        <v>844</v>
      </c>
      <c r="D56" s="869"/>
      <c r="E56" s="869"/>
      <c r="F56" s="869"/>
      <c r="G56" s="7">
        <v>19</v>
      </c>
      <c r="H56" s="382">
        <f>'Production Budget - DETAILED'!G487</f>
        <v>0</v>
      </c>
      <c r="I56" s="262"/>
      <c r="J56" s="262"/>
      <c r="K56" s="262"/>
      <c r="L56" s="262"/>
      <c r="M56" s="384">
        <f>'Production Budget - DETAILED'!L487</f>
        <v>0</v>
      </c>
      <c r="N56" s="382">
        <f>'Production Budget - DETAILED'!M487</f>
        <v>0</v>
      </c>
      <c r="O56" s="382">
        <f>'Production Budget - DETAILED'!N487</f>
        <v>0</v>
      </c>
    </row>
    <row r="57" spans="2:15">
      <c r="B57" s="11">
        <v>33</v>
      </c>
      <c r="C57" s="869" t="s">
        <v>845</v>
      </c>
      <c r="D57" s="869"/>
      <c r="E57" s="869"/>
      <c r="F57" s="869"/>
      <c r="G57" s="7">
        <v>19</v>
      </c>
      <c r="H57" s="382">
        <f>'Production Budget - DETAILED'!G499</f>
        <v>0</v>
      </c>
      <c r="I57" s="262"/>
      <c r="J57" s="262"/>
      <c r="K57" s="262"/>
      <c r="L57" s="262"/>
      <c r="M57" s="384">
        <f>'Production Budget - DETAILED'!L499</f>
        <v>0</v>
      </c>
      <c r="N57" s="382">
        <f>'Production Budget - DETAILED'!M499</f>
        <v>0</v>
      </c>
      <c r="O57" s="382">
        <f>'Production Budget - DETAILED'!N499</f>
        <v>0</v>
      </c>
    </row>
    <row r="58" spans="2:15">
      <c r="B58" s="11">
        <v>34</v>
      </c>
      <c r="C58" s="869" t="s">
        <v>846</v>
      </c>
      <c r="D58" s="869"/>
      <c r="E58" s="869"/>
      <c r="F58" s="869"/>
      <c r="G58" s="7">
        <v>20</v>
      </c>
      <c r="H58" s="382">
        <f>'Production Budget - DETAILED'!G518</f>
        <v>0</v>
      </c>
      <c r="I58" s="262"/>
      <c r="J58" s="262"/>
      <c r="K58" s="262"/>
      <c r="L58" s="262"/>
      <c r="M58" s="384">
        <f>'Production Budget - DETAILED'!L518</f>
        <v>0</v>
      </c>
      <c r="N58" s="382">
        <f>'Production Budget - DETAILED'!M518</f>
        <v>0</v>
      </c>
      <c r="O58" s="382">
        <f>'Production Budget - DETAILED'!N518</f>
        <v>0</v>
      </c>
    </row>
    <row r="59" spans="2:15">
      <c r="B59" s="11">
        <v>35</v>
      </c>
      <c r="C59" s="869" t="s">
        <v>847</v>
      </c>
      <c r="D59" s="869"/>
      <c r="E59" s="869"/>
      <c r="F59" s="869"/>
      <c r="G59" s="7">
        <v>21</v>
      </c>
      <c r="H59" s="382">
        <f>'Production Budget - DETAILED'!G528</f>
        <v>0</v>
      </c>
      <c r="I59" s="262"/>
      <c r="J59" s="262"/>
      <c r="K59" s="262"/>
      <c r="L59" s="262"/>
      <c r="M59" s="384">
        <f>'Production Budget - DETAILED'!L528</f>
        <v>0</v>
      </c>
      <c r="N59" s="382">
        <f>'Production Budget - DETAILED'!M528</f>
        <v>0</v>
      </c>
      <c r="O59" s="382">
        <f>'Production Budget - DETAILED'!N528</f>
        <v>0</v>
      </c>
    </row>
    <row r="60" spans="2:15">
      <c r="B60" s="11">
        <v>36</v>
      </c>
      <c r="C60" s="869" t="s">
        <v>848</v>
      </c>
      <c r="D60" s="869"/>
      <c r="E60" s="869"/>
      <c r="F60" s="869"/>
      <c r="G60" s="7">
        <v>21</v>
      </c>
      <c r="H60" s="382">
        <f>'Production Budget - DETAILED'!G538</f>
        <v>0</v>
      </c>
      <c r="I60" s="262"/>
      <c r="J60" s="262"/>
      <c r="K60" s="262"/>
      <c r="L60" s="262"/>
      <c r="M60" s="384">
        <f>'Production Budget - DETAILED'!L538</f>
        <v>0</v>
      </c>
      <c r="N60" s="382">
        <f>'Production Budget - DETAILED'!M538</f>
        <v>0</v>
      </c>
      <c r="O60" s="382">
        <f>'Production Budget - DETAILED'!N538</f>
        <v>0</v>
      </c>
    </row>
    <row r="61" spans="2:15">
      <c r="B61" s="11">
        <v>37</v>
      </c>
      <c r="C61" s="869" t="s">
        <v>849</v>
      </c>
      <c r="D61" s="869"/>
      <c r="E61" s="869"/>
      <c r="F61" s="869"/>
      <c r="G61" s="7">
        <v>21</v>
      </c>
      <c r="H61" s="382">
        <f>'Production Budget - DETAILED'!G547</f>
        <v>0</v>
      </c>
      <c r="I61" s="262"/>
      <c r="J61" s="262"/>
      <c r="K61" s="262"/>
      <c r="L61" s="262"/>
      <c r="M61" s="384">
        <f>'Production Budget - DETAILED'!L547</f>
        <v>0</v>
      </c>
      <c r="N61" s="382">
        <f>'Production Budget - DETAILED'!M547</f>
        <v>0</v>
      </c>
      <c r="O61" s="382">
        <f>'Production Budget - DETAILED'!N547</f>
        <v>0</v>
      </c>
    </row>
    <row r="62" spans="2:15">
      <c r="B62" s="11">
        <v>38</v>
      </c>
      <c r="C62" s="882" t="s">
        <v>850</v>
      </c>
      <c r="D62" s="883"/>
      <c r="E62" s="883"/>
      <c r="F62" s="884"/>
      <c r="G62" s="7">
        <v>22</v>
      </c>
      <c r="H62" s="382">
        <f>'Production Budget - DETAILED'!G561</f>
        <v>0</v>
      </c>
      <c r="I62" s="262"/>
      <c r="J62" s="262"/>
      <c r="K62" s="262"/>
      <c r="L62" s="262"/>
      <c r="M62" s="384">
        <f>'Production Budget - DETAILED'!L561</f>
        <v>0</v>
      </c>
      <c r="N62" s="382">
        <f>'Production Budget - DETAILED'!M561</f>
        <v>0</v>
      </c>
      <c r="O62" s="382">
        <f>'Production Budget - DETAILED'!N561</f>
        <v>0</v>
      </c>
    </row>
    <row r="63" spans="2:15">
      <c r="B63" s="11">
        <v>39</v>
      </c>
      <c r="C63" s="882" t="s">
        <v>851</v>
      </c>
      <c r="D63" s="883"/>
      <c r="E63" s="883"/>
      <c r="F63" s="884"/>
      <c r="G63" s="7">
        <v>22</v>
      </c>
      <c r="H63" s="382">
        <f>'Production Budget - DETAILED'!G570</f>
        <v>0</v>
      </c>
      <c r="I63" s="262"/>
      <c r="J63" s="262"/>
      <c r="K63" s="262"/>
      <c r="L63" s="262"/>
      <c r="M63" s="384">
        <f>'Production Budget - DETAILED'!L570</f>
        <v>0</v>
      </c>
      <c r="N63" s="382">
        <f>'Production Budget - DETAILED'!M570</f>
        <v>0</v>
      </c>
      <c r="O63" s="382">
        <f>'Production Budget - DETAILED'!N570</f>
        <v>0</v>
      </c>
    </row>
    <row r="64" spans="2:15">
      <c r="B64" s="11">
        <v>40</v>
      </c>
      <c r="C64" s="882" t="s">
        <v>852</v>
      </c>
      <c r="D64" s="883"/>
      <c r="E64" s="883"/>
      <c r="F64" s="884"/>
      <c r="G64" s="7">
        <v>22</v>
      </c>
      <c r="H64" s="382">
        <f>'Production Budget - DETAILED'!G581</f>
        <v>0</v>
      </c>
      <c r="I64" s="262"/>
      <c r="J64" s="262"/>
      <c r="K64" s="262"/>
      <c r="L64" s="262"/>
      <c r="M64" s="384">
        <f>'Production Budget - DETAILED'!L581</f>
        <v>0</v>
      </c>
      <c r="N64" s="382">
        <f>'Production Budget - DETAILED'!M581</f>
        <v>0</v>
      </c>
      <c r="O64" s="382">
        <f>'Production Budget - DETAILED'!N581</f>
        <v>0</v>
      </c>
    </row>
    <row r="65" spans="2:15">
      <c r="B65" s="11">
        <v>41</v>
      </c>
      <c r="C65" s="869" t="s">
        <v>853</v>
      </c>
      <c r="D65" s="869"/>
      <c r="E65" s="869"/>
      <c r="F65" s="869"/>
      <c r="G65" s="7">
        <v>23</v>
      </c>
      <c r="H65" s="382">
        <f>'Production Budget - DETAILED'!G591</f>
        <v>0</v>
      </c>
      <c r="I65" s="262"/>
      <c r="J65" s="262"/>
      <c r="K65" s="262"/>
      <c r="L65" s="262"/>
      <c r="M65" s="384">
        <f>'Production Budget - DETAILED'!L591</f>
        <v>0</v>
      </c>
      <c r="N65" s="382">
        <f>'Production Budget - DETAILED'!M591</f>
        <v>0</v>
      </c>
      <c r="O65" s="382">
        <f>'Production Budget - DETAILED'!N591</f>
        <v>0</v>
      </c>
    </row>
    <row r="66" spans="2:15">
      <c r="B66" s="11">
        <v>42</v>
      </c>
      <c r="C66" s="869" t="s">
        <v>854</v>
      </c>
      <c r="D66" s="869"/>
      <c r="E66" s="869"/>
      <c r="F66" s="869"/>
      <c r="G66" s="7">
        <v>23</v>
      </c>
      <c r="H66" s="382">
        <f>'Production Budget - DETAILED'!G603</f>
        <v>0</v>
      </c>
      <c r="I66" s="262"/>
      <c r="J66" s="262"/>
      <c r="K66" s="262"/>
      <c r="L66" s="262"/>
      <c r="M66" s="384">
        <f>'Production Budget - DETAILED'!L603</f>
        <v>0</v>
      </c>
      <c r="N66" s="382">
        <f>'Production Budget - DETAILED'!M603</f>
        <v>0</v>
      </c>
      <c r="O66" s="382">
        <f>'Production Budget - DETAILED'!N603</f>
        <v>0</v>
      </c>
    </row>
    <row r="67" spans="2:15">
      <c r="B67" s="11">
        <v>43</v>
      </c>
      <c r="C67" s="869" t="s">
        <v>855</v>
      </c>
      <c r="D67" s="869"/>
      <c r="E67" s="869"/>
      <c r="F67" s="869"/>
      <c r="G67" s="7">
        <v>24</v>
      </c>
      <c r="H67" s="382">
        <f>'Production Budget - DETAILED'!G622</f>
        <v>0</v>
      </c>
      <c r="I67" s="262"/>
      <c r="J67" s="262"/>
      <c r="K67" s="262"/>
      <c r="L67" s="262"/>
      <c r="M67" s="384">
        <f>'Production Budget - DETAILED'!L622</f>
        <v>0</v>
      </c>
      <c r="N67" s="382">
        <f>'Production Budget - DETAILED'!M622</f>
        <v>0</v>
      </c>
      <c r="O67" s="382">
        <f>'Production Budget - DETAILED'!N622</f>
        <v>0</v>
      </c>
    </row>
    <row r="68" spans="2:15">
      <c r="B68" s="11">
        <v>44</v>
      </c>
      <c r="C68" s="869" t="s">
        <v>856</v>
      </c>
      <c r="D68" s="869"/>
      <c r="E68" s="869"/>
      <c r="F68" s="869"/>
      <c r="G68" s="7">
        <v>24</v>
      </c>
      <c r="H68" s="382">
        <f>'Production Budget - DETAILED'!G637</f>
        <v>0</v>
      </c>
      <c r="I68" s="262"/>
      <c r="J68" s="262"/>
      <c r="K68" s="262"/>
      <c r="L68" s="262"/>
      <c r="M68" s="384">
        <f>'Production Budget - DETAILED'!L637</f>
        <v>0</v>
      </c>
      <c r="N68" s="382">
        <f>'Production Budget - DETAILED'!M637</f>
        <v>0</v>
      </c>
      <c r="O68" s="382">
        <f>'Production Budget - DETAILED'!N637</f>
        <v>0</v>
      </c>
    </row>
    <row r="69" spans="2:15">
      <c r="B69" s="11">
        <v>45</v>
      </c>
      <c r="C69" s="869" t="s">
        <v>857</v>
      </c>
      <c r="D69" s="869"/>
      <c r="E69" s="869"/>
      <c r="F69" s="869"/>
      <c r="G69" s="7">
        <v>25</v>
      </c>
      <c r="H69" s="382">
        <f>'Production Budget - DETAILED'!G651</f>
        <v>0</v>
      </c>
      <c r="I69" s="262"/>
      <c r="J69" s="262"/>
      <c r="K69" s="262"/>
      <c r="L69" s="262"/>
      <c r="M69" s="384">
        <f>'Production Budget - DETAILED'!L651</f>
        <v>0</v>
      </c>
      <c r="N69" s="382">
        <f>'Production Budget - DETAILED'!M651</f>
        <v>0</v>
      </c>
      <c r="O69" s="382">
        <f>'Production Budget - DETAILED'!N651</f>
        <v>0</v>
      </c>
    </row>
    <row r="70" spans="2:15">
      <c r="B70" s="11">
        <v>46</v>
      </c>
      <c r="C70" s="869" t="s">
        <v>858</v>
      </c>
      <c r="D70" s="869"/>
      <c r="E70" s="869"/>
      <c r="F70" s="869"/>
      <c r="G70" s="7">
        <v>25</v>
      </c>
      <c r="H70" s="382">
        <f>'Production Budget - DETAILED'!G662</f>
        <v>0</v>
      </c>
      <c r="I70" s="262"/>
      <c r="J70" s="262"/>
      <c r="K70" s="262"/>
      <c r="L70" s="262"/>
      <c r="M70" s="384">
        <f>'Production Budget - DETAILED'!L662</f>
        <v>0</v>
      </c>
      <c r="N70" s="382">
        <f>'Production Budget - DETAILED'!M662</f>
        <v>0</v>
      </c>
      <c r="O70" s="382">
        <f>'Production Budget - DETAILED'!N662</f>
        <v>0</v>
      </c>
    </row>
    <row r="71" spans="2:15">
      <c r="B71" s="11">
        <v>47</v>
      </c>
      <c r="C71" s="869" t="s">
        <v>859</v>
      </c>
      <c r="D71" s="869"/>
      <c r="E71" s="869"/>
      <c r="F71" s="869"/>
      <c r="G71" s="7">
        <v>26</v>
      </c>
      <c r="H71" s="382">
        <f>'Production Budget - DETAILED'!G674</f>
        <v>0</v>
      </c>
      <c r="I71" s="262"/>
      <c r="J71" s="262"/>
      <c r="K71" s="262"/>
      <c r="L71" s="262"/>
      <c r="M71" s="384">
        <f>'Production Budget - DETAILED'!L674</f>
        <v>0</v>
      </c>
      <c r="N71" s="382">
        <f>'Production Budget - DETAILED'!M674</f>
        <v>0</v>
      </c>
      <c r="O71" s="382">
        <f>'Production Budget - DETAILED'!N674</f>
        <v>0</v>
      </c>
    </row>
    <row r="72" spans="2:15">
      <c r="B72" s="11">
        <v>48</v>
      </c>
      <c r="C72" s="869" t="s">
        <v>860</v>
      </c>
      <c r="D72" s="869"/>
      <c r="E72" s="869"/>
      <c r="F72" s="869"/>
      <c r="G72" s="7">
        <v>26</v>
      </c>
      <c r="H72" s="382">
        <f>'Production Budget - DETAILED'!G684</f>
        <v>0</v>
      </c>
      <c r="I72" s="262"/>
      <c r="J72" s="262"/>
      <c r="K72" s="262"/>
      <c r="L72" s="262"/>
      <c r="M72" s="384">
        <f>'Production Budget - DETAILED'!L684</f>
        <v>0</v>
      </c>
      <c r="N72" s="382">
        <f>'Production Budget - DETAILED'!M684</f>
        <v>0</v>
      </c>
      <c r="O72" s="382">
        <f>'Production Budget - DETAILED'!N684</f>
        <v>0</v>
      </c>
    </row>
    <row r="73" spans="2:15">
      <c r="B73" s="11">
        <v>49</v>
      </c>
      <c r="C73" s="869" t="s">
        <v>861</v>
      </c>
      <c r="D73" s="869"/>
      <c r="E73" s="869"/>
      <c r="F73" s="869"/>
      <c r="G73" s="7">
        <v>27</v>
      </c>
      <c r="H73" s="382">
        <f>'Production Budget - DETAILED'!G702</f>
        <v>0</v>
      </c>
      <c r="I73" s="262"/>
      <c r="J73" s="262"/>
      <c r="K73" s="262"/>
      <c r="L73" s="262"/>
      <c r="M73" s="384">
        <f>'Production Budget - DETAILED'!L702</f>
        <v>0</v>
      </c>
      <c r="N73" s="382">
        <f>'Production Budget - DETAILED'!M702</f>
        <v>0</v>
      </c>
      <c r="O73" s="382">
        <f>'Production Budget - DETAILED'!N702</f>
        <v>0</v>
      </c>
    </row>
    <row r="74" spans="2:15">
      <c r="B74" s="11">
        <v>50</v>
      </c>
      <c r="C74" s="869" t="s">
        <v>862</v>
      </c>
      <c r="D74" s="869"/>
      <c r="E74" s="869"/>
      <c r="F74" s="869"/>
      <c r="G74" s="7">
        <v>27</v>
      </c>
      <c r="H74" s="382">
        <f>'Production Budget - DETAILED'!G717</f>
        <v>0</v>
      </c>
      <c r="I74" s="262"/>
      <c r="J74" s="262"/>
      <c r="K74" s="262"/>
      <c r="L74" s="262"/>
      <c r="M74" s="384">
        <f>'Production Budget - DETAILED'!L717</f>
        <v>0</v>
      </c>
      <c r="N74" s="382">
        <f>'Production Budget - DETAILED'!M717</f>
        <v>0</v>
      </c>
      <c r="O74" s="382">
        <f>'Production Budget - DETAILED'!N717</f>
        <v>0</v>
      </c>
    </row>
    <row r="75" spans="2:15" ht="14" customHeight="1">
      <c r="B75" s="11">
        <v>51</v>
      </c>
      <c r="C75" s="869" t="s">
        <v>863</v>
      </c>
      <c r="D75" s="869"/>
      <c r="E75" s="869"/>
      <c r="F75" s="869"/>
      <c r="G75" s="7">
        <v>28</v>
      </c>
      <c r="H75" s="382">
        <f>'Production Budget - DETAILED'!G741</f>
        <v>0</v>
      </c>
      <c r="I75" s="262"/>
      <c r="J75" s="262"/>
      <c r="K75" s="262"/>
      <c r="L75" s="262"/>
      <c r="M75" s="384">
        <f>'Production Budget - DETAILED'!L741</f>
        <v>0</v>
      </c>
      <c r="N75" s="382">
        <f>'Production Budget - DETAILED'!M741</f>
        <v>0</v>
      </c>
      <c r="O75" s="382">
        <f>'Production Budget - DETAILED'!N741</f>
        <v>0</v>
      </c>
    </row>
    <row r="76" spans="2:15" ht="16" thickBot="1">
      <c r="B76" s="11"/>
      <c r="C76" s="363" t="s">
        <v>2829</v>
      </c>
      <c r="D76" s="240"/>
      <c r="E76" s="240"/>
      <c r="F76" s="240"/>
      <c r="G76" s="7"/>
      <c r="H76" s="25"/>
      <c r="I76" s="262"/>
      <c r="J76" s="262"/>
      <c r="K76" s="262"/>
      <c r="L76" s="262"/>
      <c r="M76" s="255"/>
      <c r="N76" s="25"/>
      <c r="O76" s="25"/>
    </row>
    <row r="77" spans="2:15" hidden="1">
      <c r="B77" s="11">
        <v>52</v>
      </c>
      <c r="C77" s="869" t="s">
        <v>864</v>
      </c>
      <c r="D77" s="869"/>
      <c r="E77" s="869"/>
      <c r="F77" s="869"/>
      <c r="G77" s="7">
        <v>29</v>
      </c>
      <c r="H77" s="382">
        <f>'Production Budget - DETAILED'!G752</f>
        <v>0</v>
      </c>
      <c r="I77" s="262"/>
      <c r="J77" s="262"/>
      <c r="K77" s="262"/>
      <c r="L77" s="262"/>
      <c r="M77" s="384">
        <f>'Production Budget - DETAILED'!L752</f>
        <v>0</v>
      </c>
      <c r="N77" s="382">
        <f>'Production Budget - DETAILED'!M752</f>
        <v>0</v>
      </c>
      <c r="O77" s="382">
        <f>'Production Budget - DETAILED'!N752</f>
        <v>0</v>
      </c>
    </row>
    <row r="78" spans="2:15" hidden="1">
      <c r="B78" s="11">
        <v>53</v>
      </c>
      <c r="C78" s="869" t="s">
        <v>865</v>
      </c>
      <c r="D78" s="869"/>
      <c r="E78" s="869"/>
      <c r="F78" s="869"/>
      <c r="G78" s="7">
        <v>29</v>
      </c>
      <c r="H78" s="382">
        <f>'Production Budget - DETAILED'!G772</f>
        <v>0</v>
      </c>
      <c r="I78" s="262"/>
      <c r="J78" s="262"/>
      <c r="K78" s="262"/>
      <c r="L78" s="262"/>
      <c r="M78" s="384">
        <f>'Production Budget - DETAILED'!L772</f>
        <v>0</v>
      </c>
      <c r="N78" s="382">
        <f>'Production Budget - DETAILED'!M772</f>
        <v>0</v>
      </c>
      <c r="O78" s="382">
        <f>'Production Budget - DETAILED'!N772</f>
        <v>0</v>
      </c>
    </row>
    <row r="79" spans="2:15" hidden="1">
      <c r="B79" s="11">
        <v>54</v>
      </c>
      <c r="C79" s="869" t="s">
        <v>866</v>
      </c>
      <c r="D79" s="869"/>
      <c r="E79" s="869"/>
      <c r="F79" s="869"/>
      <c r="G79" s="7">
        <v>30</v>
      </c>
      <c r="H79" s="382">
        <f>'Production Budget - DETAILED'!G794</f>
        <v>0</v>
      </c>
      <c r="I79" s="262"/>
      <c r="J79" s="262"/>
      <c r="K79" s="262"/>
      <c r="L79" s="262"/>
      <c r="M79" s="384">
        <f>'Production Budget - DETAILED'!L794</f>
        <v>0</v>
      </c>
      <c r="N79" s="382">
        <f>'Production Budget - DETAILED'!M794</f>
        <v>0</v>
      </c>
      <c r="O79" s="382">
        <f>'Production Budget - DETAILED'!N794</f>
        <v>0</v>
      </c>
    </row>
    <row r="80" spans="2:15" hidden="1">
      <c r="B80" s="11">
        <v>55</v>
      </c>
      <c r="C80" s="869" t="s">
        <v>867</v>
      </c>
      <c r="D80" s="869"/>
      <c r="E80" s="869"/>
      <c r="F80" s="869"/>
      <c r="G80" s="7">
        <v>31</v>
      </c>
      <c r="H80" s="382">
        <f>'Production Budget - DETAILED'!G823</f>
        <v>0</v>
      </c>
      <c r="I80" s="262"/>
      <c r="J80" s="262"/>
      <c r="K80" s="262"/>
      <c r="L80" s="262"/>
      <c r="M80" s="384">
        <f>'Production Budget - DETAILED'!L823</f>
        <v>0</v>
      </c>
      <c r="N80" s="382">
        <f>'Production Budget - DETAILED'!M823</f>
        <v>0</v>
      </c>
      <c r="O80" s="382">
        <f>'Production Budget - DETAILED'!N823</f>
        <v>0</v>
      </c>
    </row>
    <row r="81" spans="2:15" hidden="1">
      <c r="B81" s="11">
        <v>56</v>
      </c>
      <c r="C81" s="869" t="s">
        <v>868</v>
      </c>
      <c r="D81" s="869"/>
      <c r="E81" s="869"/>
      <c r="F81" s="869"/>
      <c r="G81" s="7">
        <v>32</v>
      </c>
      <c r="H81" s="382">
        <f>'Production Budget - DETAILED'!G859</f>
        <v>0</v>
      </c>
      <c r="I81" s="262"/>
      <c r="J81" s="262"/>
      <c r="K81" s="262"/>
      <c r="L81" s="262"/>
      <c r="M81" s="384">
        <f>'Production Budget - DETAILED'!L859</f>
        <v>0</v>
      </c>
      <c r="N81" s="382">
        <f>'Production Budget - DETAILED'!M859</f>
        <v>0</v>
      </c>
      <c r="O81" s="382">
        <f>'Production Budget - DETAILED'!N859</f>
        <v>0</v>
      </c>
    </row>
    <row r="82" spans="2:15" hidden="1">
      <c r="B82" s="11">
        <v>57</v>
      </c>
      <c r="C82" s="869" t="s">
        <v>869</v>
      </c>
      <c r="D82" s="869"/>
      <c r="E82" s="869"/>
      <c r="F82" s="869"/>
      <c r="G82" s="7">
        <v>33</v>
      </c>
      <c r="H82" s="382">
        <f>'Production Budget - DETAILED'!G874</f>
        <v>0</v>
      </c>
      <c r="I82" s="262"/>
      <c r="J82" s="262"/>
      <c r="K82" s="262"/>
      <c r="L82" s="262"/>
      <c r="M82" s="384">
        <f>'Production Budget - DETAILED'!L874</f>
        <v>0</v>
      </c>
      <c r="N82" s="382">
        <f>'Production Budget - DETAILED'!M874</f>
        <v>0</v>
      </c>
      <c r="O82" s="382">
        <f>'Production Budget - DETAILED'!N874</f>
        <v>0</v>
      </c>
    </row>
    <row r="83" spans="2:15" hidden="1">
      <c r="B83" s="11">
        <v>58</v>
      </c>
      <c r="C83" s="869" t="s">
        <v>870</v>
      </c>
      <c r="D83" s="869"/>
      <c r="E83" s="869"/>
      <c r="F83" s="869"/>
      <c r="G83" s="7">
        <v>33</v>
      </c>
      <c r="H83" s="382">
        <f>'Production Budget - DETAILED'!G889</f>
        <v>0</v>
      </c>
      <c r="I83" s="262"/>
      <c r="J83" s="262"/>
      <c r="K83" s="262"/>
      <c r="L83" s="262"/>
      <c r="M83" s="384">
        <f>'Production Budget - DETAILED'!L889</f>
        <v>0</v>
      </c>
      <c r="N83" s="382">
        <f>'Production Budget - DETAILED'!M889</f>
        <v>0</v>
      </c>
      <c r="O83" s="382">
        <f>'Production Budget - DETAILED'!N889</f>
        <v>0</v>
      </c>
    </row>
    <row r="84" spans="2:15" ht="16" hidden="1" thickBot="1">
      <c r="B84" s="11">
        <v>59</v>
      </c>
      <c r="C84" s="869" t="s">
        <v>871</v>
      </c>
      <c r="D84" s="869"/>
      <c r="E84" s="869"/>
      <c r="F84" s="869"/>
      <c r="G84" s="7">
        <v>34</v>
      </c>
      <c r="H84" s="382">
        <f>'Production Budget - DETAILED'!G913</f>
        <v>0</v>
      </c>
      <c r="I84" s="262"/>
      <c r="J84" s="262"/>
      <c r="K84" s="262"/>
      <c r="L84" s="262"/>
      <c r="M84" s="384">
        <f>'Production Budget - DETAILED'!L913</f>
        <v>0</v>
      </c>
      <c r="N84" s="382">
        <f>'Production Budget - DETAILED'!M913</f>
        <v>0</v>
      </c>
      <c r="O84" s="382">
        <f>'Production Budget - DETAILED'!N913</f>
        <v>0</v>
      </c>
    </row>
    <row r="85" spans="2:15" ht="16" customHeight="1" thickBot="1">
      <c r="B85" s="10"/>
      <c r="C85" s="887" t="s">
        <v>883</v>
      </c>
      <c r="D85" s="887"/>
      <c r="E85" s="887"/>
      <c r="F85" s="887"/>
      <c r="G85" s="12"/>
      <c r="H85" s="392">
        <f>SUM(H34:H84)</f>
        <v>0</v>
      </c>
      <c r="I85" s="260"/>
      <c r="J85" s="260"/>
      <c r="K85" s="260"/>
      <c r="L85" s="260"/>
      <c r="M85" s="394">
        <f>SUM(M34:M84)</f>
        <v>0</v>
      </c>
      <c r="N85" s="392">
        <f>SUM(N34:N84)</f>
        <v>0</v>
      </c>
      <c r="O85" s="396">
        <f>SUM(O34:O84)</f>
        <v>0</v>
      </c>
    </row>
    <row r="86" spans="2:15">
      <c r="B86" s="14"/>
      <c r="C86" s="896" t="s">
        <v>884</v>
      </c>
      <c r="D86" s="896"/>
      <c r="E86" s="896"/>
      <c r="F86" s="896"/>
      <c r="G86" s="14"/>
      <c r="H86" s="27"/>
      <c r="I86" s="263"/>
      <c r="J86" s="263"/>
      <c r="K86" s="263"/>
      <c r="L86" s="263"/>
      <c r="M86" s="257"/>
      <c r="N86" s="27"/>
      <c r="O86" s="27"/>
    </row>
    <row r="87" spans="2:15">
      <c r="B87" s="11">
        <v>60</v>
      </c>
      <c r="C87" s="869" t="s">
        <v>872</v>
      </c>
      <c r="D87" s="869"/>
      <c r="E87" s="869"/>
      <c r="F87" s="869"/>
      <c r="G87" s="7">
        <v>35</v>
      </c>
      <c r="H87" s="386">
        <f>'Production Budget - DETAILED'!G937</f>
        <v>0</v>
      </c>
      <c r="I87" s="261"/>
      <c r="J87" s="261"/>
      <c r="K87" s="261"/>
      <c r="L87" s="261"/>
      <c r="M87" s="388">
        <f>'Production Budget - DETAILED'!L937</f>
        <v>0</v>
      </c>
      <c r="N87" s="386">
        <f>'Production Budget - DETAILED'!M937</f>
        <v>0</v>
      </c>
      <c r="O87" s="386">
        <f>'Production Budget - DETAILED'!N937</f>
        <v>0</v>
      </c>
    </row>
    <row r="88" spans="2:15">
      <c r="B88" s="11">
        <v>61</v>
      </c>
      <c r="C88" s="869" t="s">
        <v>873</v>
      </c>
      <c r="D88" s="869"/>
      <c r="E88" s="869"/>
      <c r="F88" s="869"/>
      <c r="G88" s="18">
        <v>36</v>
      </c>
      <c r="H88" s="386">
        <f>'Production Budget - DETAILED'!G948</f>
        <v>0</v>
      </c>
      <c r="I88" s="261"/>
      <c r="J88" s="261"/>
      <c r="K88" s="261"/>
      <c r="L88" s="261"/>
      <c r="M88" s="388">
        <f>'Production Budget - DETAILED'!L948</f>
        <v>0</v>
      </c>
      <c r="N88" s="386">
        <f>'Production Budget - DETAILED'!M948</f>
        <v>0</v>
      </c>
      <c r="O88" s="386">
        <f>'Production Budget - DETAILED'!N948</f>
        <v>0</v>
      </c>
    </row>
    <row r="89" spans="2:15">
      <c r="B89" s="11">
        <v>62</v>
      </c>
      <c r="C89" s="869" t="s">
        <v>874</v>
      </c>
      <c r="D89" s="869"/>
      <c r="E89" s="869"/>
      <c r="F89" s="869"/>
      <c r="G89" s="18">
        <v>37</v>
      </c>
      <c r="H89" s="386">
        <f>'Production Budget - DETAILED'!G983</f>
        <v>0</v>
      </c>
      <c r="I89" s="261"/>
      <c r="J89" s="261"/>
      <c r="K89" s="261"/>
      <c r="L89" s="261"/>
      <c r="M89" s="388">
        <f>'Production Budget - DETAILED'!L983</f>
        <v>0</v>
      </c>
      <c r="N89" s="386">
        <f>'Production Budget - DETAILED'!M983</f>
        <v>0</v>
      </c>
      <c r="O89" s="386">
        <f>'Production Budget - DETAILED'!N983</f>
        <v>0</v>
      </c>
    </row>
    <row r="90" spans="2:15">
      <c r="B90" s="11">
        <v>63</v>
      </c>
      <c r="C90" s="869" t="s">
        <v>875</v>
      </c>
      <c r="D90" s="869"/>
      <c r="E90" s="869"/>
      <c r="F90" s="869"/>
      <c r="G90" s="18">
        <v>38</v>
      </c>
      <c r="H90" s="386">
        <f>'Production Budget - DETAILED'!G1014</f>
        <v>0</v>
      </c>
      <c r="I90" s="261"/>
      <c r="J90" s="261"/>
      <c r="K90" s="261"/>
      <c r="L90" s="261"/>
      <c r="M90" s="388">
        <f>'Production Budget - DETAILED'!L1014</f>
        <v>0</v>
      </c>
      <c r="N90" s="386">
        <f>'Production Budget - DETAILED'!M1014</f>
        <v>0</v>
      </c>
      <c r="O90" s="386">
        <f>'Production Budget - DETAILED'!N1014</f>
        <v>0</v>
      </c>
    </row>
    <row r="91" spans="2:15">
      <c r="B91" s="11">
        <v>64</v>
      </c>
      <c r="C91" s="869" t="s">
        <v>876</v>
      </c>
      <c r="D91" s="869"/>
      <c r="E91" s="869"/>
      <c r="F91" s="869"/>
      <c r="G91" s="18">
        <v>39</v>
      </c>
      <c r="H91" s="386">
        <f>'Production Budget - DETAILED'!G1036</f>
        <v>0</v>
      </c>
      <c r="I91" s="261"/>
      <c r="J91" s="261"/>
      <c r="K91" s="261"/>
      <c r="L91" s="261"/>
      <c r="M91" s="388">
        <f>'Production Budget - DETAILED'!L1036</f>
        <v>0</v>
      </c>
      <c r="N91" s="386">
        <f>'Production Budget - DETAILED'!M1036</f>
        <v>0</v>
      </c>
      <c r="O91" s="386">
        <f>'Production Budget - DETAILED'!N1036</f>
        <v>0</v>
      </c>
    </row>
    <row r="92" spans="2:15">
      <c r="B92" s="11">
        <v>65</v>
      </c>
      <c r="C92" s="869" t="s">
        <v>877</v>
      </c>
      <c r="D92" s="869"/>
      <c r="E92" s="869"/>
      <c r="F92" s="869"/>
      <c r="G92" s="18">
        <v>40</v>
      </c>
      <c r="H92" s="386">
        <f>'Production Budget - DETAILED'!G1072</f>
        <v>0</v>
      </c>
      <c r="I92" s="261"/>
      <c r="J92" s="261"/>
      <c r="K92" s="261"/>
      <c r="L92" s="261"/>
      <c r="M92" s="388">
        <f>'Production Budget - DETAILED'!L1072</f>
        <v>0</v>
      </c>
      <c r="N92" s="386">
        <f>'Production Budget - DETAILED'!M1072</f>
        <v>0</v>
      </c>
      <c r="O92" s="386">
        <f>'Production Budget - DETAILED'!N1072</f>
        <v>0</v>
      </c>
    </row>
    <row r="93" spans="2:15">
      <c r="B93" s="11">
        <v>66</v>
      </c>
      <c r="C93" s="869" t="s">
        <v>878</v>
      </c>
      <c r="D93" s="869"/>
      <c r="E93" s="869"/>
      <c r="F93" s="869"/>
      <c r="G93" s="18">
        <v>41</v>
      </c>
      <c r="H93" s="386">
        <f>'Production Budget - DETAILED'!G1098</f>
        <v>0</v>
      </c>
      <c r="I93" s="261"/>
      <c r="J93" s="261"/>
      <c r="K93" s="261"/>
      <c r="L93" s="261"/>
      <c r="M93" s="388">
        <f>'Production Budget - DETAILED'!L1098</f>
        <v>0</v>
      </c>
      <c r="N93" s="386">
        <f>'Production Budget - DETAILED'!M1098</f>
        <v>0</v>
      </c>
      <c r="O93" s="386">
        <f>'Production Budget - DETAILED'!N1098</f>
        <v>0</v>
      </c>
    </row>
    <row r="94" spans="2:15">
      <c r="B94" s="11">
        <v>67</v>
      </c>
      <c r="C94" s="869" t="s">
        <v>879</v>
      </c>
      <c r="D94" s="869"/>
      <c r="E94" s="869"/>
      <c r="F94" s="869"/>
      <c r="G94" s="18">
        <v>42</v>
      </c>
      <c r="H94" s="386">
        <f>'Production Budget - DETAILED'!G1124</f>
        <v>0</v>
      </c>
      <c r="I94" s="261"/>
      <c r="J94" s="261"/>
      <c r="K94" s="261"/>
      <c r="L94" s="261"/>
      <c r="M94" s="388">
        <f>'Production Budget - DETAILED'!L1124</f>
        <v>0</v>
      </c>
      <c r="N94" s="386">
        <f>'Production Budget - DETAILED'!M1124</f>
        <v>0</v>
      </c>
      <c r="O94" s="386">
        <f>'Production Budget - DETAILED'!N1124</f>
        <v>0</v>
      </c>
    </row>
    <row r="95" spans="2:15">
      <c r="B95" s="11">
        <v>68</v>
      </c>
      <c r="C95" s="869" t="s">
        <v>880</v>
      </c>
      <c r="D95" s="869"/>
      <c r="E95" s="869"/>
      <c r="F95" s="869"/>
      <c r="G95" s="18">
        <v>42</v>
      </c>
      <c r="H95" s="386">
        <f>'Production Budget - DETAILED'!G1144</f>
        <v>0</v>
      </c>
      <c r="I95" s="261"/>
      <c r="J95" s="261"/>
      <c r="K95" s="261"/>
      <c r="L95" s="261"/>
      <c r="M95" s="388">
        <f>'Production Budget - DETAILED'!L1144</f>
        <v>0</v>
      </c>
      <c r="N95" s="386">
        <f>'Production Budget - DETAILED'!M1144</f>
        <v>0</v>
      </c>
      <c r="O95" s="386">
        <f>'Production Budget - DETAILED'!N1144</f>
        <v>0</v>
      </c>
    </row>
    <row r="96" spans="2:15" ht="16" thickBot="1">
      <c r="B96" s="11">
        <v>69</v>
      </c>
      <c r="C96" s="869" t="s">
        <v>881</v>
      </c>
      <c r="D96" s="869"/>
      <c r="E96" s="869"/>
      <c r="F96" s="869"/>
      <c r="G96" s="18">
        <v>43</v>
      </c>
      <c r="H96" s="387">
        <f>'Production Budget - DETAILED'!G1170</f>
        <v>0</v>
      </c>
      <c r="I96" s="261"/>
      <c r="J96" s="261"/>
      <c r="K96" s="261"/>
      <c r="L96" s="261"/>
      <c r="M96" s="389">
        <f>'Production Budget - DETAILED'!L1170</f>
        <v>0</v>
      </c>
      <c r="N96" s="387">
        <f>'Production Budget - DETAILED'!M1170</f>
        <v>0</v>
      </c>
      <c r="O96" s="387">
        <f>'Production Budget - DETAILED'!N1170</f>
        <v>0</v>
      </c>
    </row>
    <row r="97" spans="1:15" ht="16" customHeight="1" thickBot="1">
      <c r="B97" s="15"/>
      <c r="C97" s="902" t="s">
        <v>885</v>
      </c>
      <c r="D97" s="902"/>
      <c r="E97" s="902"/>
      <c r="F97" s="902"/>
      <c r="G97" s="19"/>
      <c r="H97" s="392">
        <f>SUM(H87:H96)</f>
        <v>0</v>
      </c>
      <c r="I97" s="260"/>
      <c r="J97" s="260"/>
      <c r="K97" s="260"/>
      <c r="L97" s="260"/>
      <c r="M97" s="394">
        <f>SUM(M87:M96)</f>
        <v>0</v>
      </c>
      <c r="N97" s="392">
        <f>SUM(N87:N96)</f>
        <v>0</v>
      </c>
      <c r="O97" s="396">
        <f>SUM(O87:O96)</f>
        <v>0</v>
      </c>
    </row>
    <row r="98" spans="1:15" ht="29.25" customHeight="1" thickBot="1">
      <c r="B98" s="20"/>
      <c r="C98" s="898" t="s">
        <v>886</v>
      </c>
      <c r="D98" s="898"/>
      <c r="E98" s="898"/>
      <c r="F98" s="898"/>
      <c r="G98" s="21"/>
      <c r="H98" s="266">
        <f>H85+H97</f>
        <v>0</v>
      </c>
      <c r="I98" s="264"/>
      <c r="J98" s="264"/>
      <c r="K98" s="264"/>
      <c r="L98" s="264"/>
      <c r="M98" s="265">
        <f>M85+M97</f>
        <v>0</v>
      </c>
      <c r="N98" s="266">
        <f>N85+N97</f>
        <v>0</v>
      </c>
      <c r="O98" s="270">
        <f>O85+O97</f>
        <v>0</v>
      </c>
    </row>
    <row r="99" spans="1:15" ht="15" customHeight="1">
      <c r="B99" s="14"/>
      <c r="C99" s="891" t="s">
        <v>887</v>
      </c>
      <c r="D99" s="892"/>
      <c r="E99" s="892"/>
      <c r="F99" s="892"/>
      <c r="G99" s="14"/>
      <c r="H99" s="27"/>
      <c r="I99" s="263"/>
      <c r="J99" s="263"/>
      <c r="K99" s="263"/>
      <c r="L99" s="263"/>
      <c r="M99" s="257"/>
      <c r="N99" s="27"/>
      <c r="O99" s="27"/>
    </row>
    <row r="100" spans="1:15">
      <c r="B100" s="11">
        <v>70</v>
      </c>
      <c r="C100" s="869" t="s">
        <v>3010</v>
      </c>
      <c r="D100" s="869"/>
      <c r="E100" s="869"/>
      <c r="F100" s="869"/>
      <c r="G100" s="18">
        <v>44</v>
      </c>
      <c r="H100" s="386">
        <f>'Production Budget - DETAILED'!G1189</f>
        <v>0</v>
      </c>
      <c r="I100" s="261"/>
      <c r="J100" s="261"/>
      <c r="K100" s="261"/>
      <c r="L100" s="261"/>
      <c r="M100" s="388">
        <f>'Production Budget - DETAILED'!L1189</f>
        <v>0</v>
      </c>
      <c r="N100" s="386">
        <f>'Production Budget - DETAILED'!M1189</f>
        <v>0</v>
      </c>
      <c r="O100" s="386">
        <f>'Production Budget - DETAILED'!N1189</f>
        <v>0</v>
      </c>
    </row>
    <row r="101" spans="1:15">
      <c r="B101" s="11">
        <v>71</v>
      </c>
      <c r="C101" s="869" t="s">
        <v>888</v>
      </c>
      <c r="D101" s="869"/>
      <c r="E101" s="869"/>
      <c r="F101" s="869"/>
      <c r="G101" s="18">
        <v>45</v>
      </c>
      <c r="H101" s="386">
        <f>'Production Budget - DETAILED'!G1205</f>
        <v>0</v>
      </c>
      <c r="I101" s="261"/>
      <c r="J101" s="261"/>
      <c r="K101" s="261"/>
      <c r="L101" s="261"/>
      <c r="M101" s="388">
        <f>'Production Budget - DETAILED'!L1205</f>
        <v>0</v>
      </c>
      <c r="N101" s="386">
        <f>'Production Budget - DETAILED'!M1205</f>
        <v>0</v>
      </c>
      <c r="O101" s="386">
        <f>'Production Budget - DETAILED'!N1205</f>
        <v>0</v>
      </c>
    </row>
    <row r="102" spans="1:15" ht="16" thickBot="1">
      <c r="B102" s="11">
        <v>72</v>
      </c>
      <c r="C102" s="869" t="s">
        <v>889</v>
      </c>
      <c r="D102" s="869"/>
      <c r="E102" s="869"/>
      <c r="F102" s="869"/>
      <c r="G102" s="18">
        <v>45</v>
      </c>
      <c r="H102" s="387">
        <f>'Production Budget - DETAILED'!G1215</f>
        <v>0</v>
      </c>
      <c r="I102" s="261"/>
      <c r="J102" s="261"/>
      <c r="K102" s="261"/>
      <c r="L102" s="261"/>
      <c r="M102" s="389">
        <f>'Production Budget - DETAILED'!L1215</f>
        <v>0</v>
      </c>
      <c r="N102" s="387">
        <f>'Production Budget - DETAILED'!M1215</f>
        <v>0</v>
      </c>
      <c r="O102" s="387">
        <f>'Production Budget - DETAILED'!N1215</f>
        <v>0</v>
      </c>
    </row>
    <row r="103" spans="1:15" ht="16" customHeight="1" thickBot="1">
      <c r="B103" s="16"/>
      <c r="C103" s="897" t="s">
        <v>890</v>
      </c>
      <c r="D103" s="897"/>
      <c r="E103" s="897"/>
      <c r="F103" s="897"/>
      <c r="G103" s="269"/>
      <c r="H103" s="392">
        <f>SUM(H100:H102)</f>
        <v>0</v>
      </c>
      <c r="I103" s="260"/>
      <c r="J103" s="260"/>
      <c r="K103" s="260"/>
      <c r="L103" s="260"/>
      <c r="M103" s="394">
        <f>SUM(M100:M102)</f>
        <v>0</v>
      </c>
      <c r="N103" s="392">
        <f>SUM(N100:N102)</f>
        <v>0</v>
      </c>
      <c r="O103" s="396">
        <f>SUM(O100:O102)</f>
        <v>0</v>
      </c>
    </row>
    <row r="104" spans="1:15" ht="16" customHeight="1" thickBot="1">
      <c r="B104" s="22"/>
      <c r="C104" s="899" t="s">
        <v>891</v>
      </c>
      <c r="D104" s="900"/>
      <c r="E104" s="900"/>
      <c r="F104" s="901"/>
      <c r="G104" s="23"/>
      <c r="H104" s="393">
        <f>H32+H85+H97+H103</f>
        <v>0</v>
      </c>
      <c r="I104" s="264"/>
      <c r="J104" s="264"/>
      <c r="K104" s="264"/>
      <c r="L104" s="264"/>
      <c r="M104" s="395">
        <f>M32+M85+M97+M103</f>
        <v>0</v>
      </c>
      <c r="N104" s="393">
        <f>N32+N85+N97+N103</f>
        <v>0</v>
      </c>
      <c r="O104" s="397">
        <f>O32+O85+O97+O103</f>
        <v>0</v>
      </c>
    </row>
    <row r="105" spans="1:15">
      <c r="B105" s="11">
        <v>80</v>
      </c>
      <c r="C105" s="869" t="s">
        <v>892</v>
      </c>
      <c r="D105" s="869"/>
      <c r="E105" s="869"/>
      <c r="F105" s="869"/>
      <c r="G105" s="18">
        <v>45</v>
      </c>
      <c r="H105" s="386">
        <f>'Production Budget - DETAILED'!G1220</f>
        <v>0</v>
      </c>
      <c r="I105" s="261"/>
      <c r="J105" s="261"/>
      <c r="K105" s="261"/>
      <c r="L105" s="261"/>
      <c r="M105" s="388">
        <f>'Production Budget - DETAILED'!L1220</f>
        <v>0</v>
      </c>
      <c r="N105" s="386">
        <f>'Production Budget - DETAILED'!M1220</f>
        <v>0</v>
      </c>
      <c r="O105" s="386">
        <f>'Production Budget - DETAILED'!N1220</f>
        <v>0</v>
      </c>
    </row>
    <row r="106" spans="1:15">
      <c r="B106" s="11">
        <v>81</v>
      </c>
      <c r="C106" s="869" t="s">
        <v>893</v>
      </c>
      <c r="D106" s="869"/>
      <c r="E106" s="869"/>
      <c r="F106" s="869"/>
      <c r="G106" s="18">
        <v>45</v>
      </c>
      <c r="H106" s="386">
        <f>'Production Budget - DETAILED'!G1225</f>
        <v>0</v>
      </c>
      <c r="I106" s="261"/>
      <c r="J106" s="261"/>
      <c r="K106" s="261"/>
      <c r="L106" s="261"/>
      <c r="M106" s="388">
        <f>'Production Budget - DETAILED'!L1225</f>
        <v>0</v>
      </c>
      <c r="N106" s="386">
        <f>'Production Budget - DETAILED'!M1225</f>
        <v>0</v>
      </c>
      <c r="O106" s="386">
        <f>'Production Budget - DETAILED'!N1225</f>
        <v>0</v>
      </c>
    </row>
    <row r="107" spans="1:15">
      <c r="B107" s="888"/>
      <c r="C107" s="889"/>
      <c r="D107" s="889"/>
      <c r="E107" s="889"/>
      <c r="F107" s="889"/>
      <c r="G107" s="889"/>
      <c r="H107" s="890"/>
      <c r="M107" s="267"/>
      <c r="N107" s="268"/>
      <c r="O107" s="271"/>
    </row>
    <row r="108" spans="1:15" customFormat="1" ht="14.25" customHeight="1">
      <c r="A108" s="668"/>
      <c r="B108" s="232">
        <v>85</v>
      </c>
      <c r="C108" s="869" t="s">
        <v>3005</v>
      </c>
      <c r="D108" s="869"/>
      <c r="E108" s="869"/>
      <c r="F108" s="869"/>
      <c r="G108" s="233">
        <v>45</v>
      </c>
      <c r="H108" s="390">
        <f>'Production Budget - DETAILED'!G1230</f>
        <v>0</v>
      </c>
      <c r="I108" s="261"/>
      <c r="J108" s="261"/>
      <c r="K108" s="261"/>
      <c r="L108" s="261"/>
      <c r="M108" s="391" t="str">
        <f>'Production Budget - DETAILED'!L1230</f>
        <v/>
      </c>
      <c r="N108" s="390" t="str">
        <f>'Production Budget - DETAILED'!M1230</f>
        <v/>
      </c>
      <c r="O108" s="234" t="str">
        <f>'Production Budget - DETAILED'!N1230</f>
        <v/>
      </c>
    </row>
    <row r="109" spans="1:15" ht="19.5" customHeight="1">
      <c r="B109" s="17"/>
      <c r="C109" s="885" t="s">
        <v>559</v>
      </c>
      <c r="D109" s="885"/>
      <c r="E109" s="885"/>
      <c r="F109" s="885"/>
      <c r="G109" s="235"/>
      <c r="H109" s="506">
        <f>SUM(H104:H108)</f>
        <v>0</v>
      </c>
      <c r="I109" s="264"/>
      <c r="J109" s="264"/>
      <c r="K109" s="264"/>
      <c r="L109" s="264"/>
      <c r="M109" s="506">
        <f>SUM(M104:M108)</f>
        <v>0</v>
      </c>
      <c r="N109" s="506">
        <f>SUM(N104:N108)</f>
        <v>0</v>
      </c>
      <c r="O109" s="506">
        <f>SUM(O104:O108)</f>
        <v>0</v>
      </c>
    </row>
    <row r="110" spans="1:15">
      <c r="B110" s="5"/>
    </row>
    <row r="111" spans="1:15">
      <c r="B111" s="24" t="s">
        <v>894</v>
      </c>
    </row>
    <row r="112" spans="1:15">
      <c r="B112" s="894"/>
      <c r="C112" s="895"/>
      <c r="D112" s="895"/>
      <c r="E112" s="895"/>
      <c r="F112" s="895"/>
      <c r="G112" s="895"/>
      <c r="H112" s="895"/>
    </row>
    <row r="113" spans="2:17">
      <c r="B113" s="894"/>
      <c r="C113" s="895"/>
      <c r="D113" s="895"/>
      <c r="E113" s="895"/>
      <c r="F113" s="895"/>
      <c r="G113" s="895"/>
      <c r="H113" s="895"/>
    </row>
    <row r="114" spans="2:17">
      <c r="B114" s="132"/>
      <c r="C114" s="133"/>
      <c r="D114" s="134"/>
      <c r="E114" s="135"/>
      <c r="F114" s="135"/>
      <c r="G114" s="135"/>
      <c r="H114" s="135"/>
    </row>
    <row r="115" spans="2:17">
      <c r="B115" s="132"/>
      <c r="C115" s="133"/>
      <c r="D115" s="134"/>
      <c r="E115" s="135"/>
      <c r="F115" s="135"/>
      <c r="G115" s="135"/>
      <c r="H115" s="135"/>
    </row>
    <row r="116" spans="2:17">
      <c r="B116" s="132"/>
      <c r="C116" s="133"/>
      <c r="D116" s="134"/>
      <c r="E116" s="135"/>
      <c r="F116" s="135"/>
      <c r="G116" s="135"/>
      <c r="H116" s="135"/>
    </row>
    <row r="118" spans="2:17" ht="51" customHeight="1">
      <c r="B118" s="868" t="s">
        <v>2861</v>
      </c>
      <c r="C118" s="868"/>
      <c r="D118" s="868"/>
      <c r="E118" s="868"/>
      <c r="F118" s="868"/>
      <c r="G118" s="868"/>
      <c r="H118" s="868"/>
      <c r="I118" s="868"/>
      <c r="J118" s="868"/>
      <c r="K118" s="868"/>
      <c r="L118" s="868"/>
      <c r="M118" s="868"/>
      <c r="N118" s="868"/>
      <c r="O118" s="868"/>
      <c r="P118" s="364"/>
      <c r="Q118" s="364"/>
    </row>
    <row r="119" spans="2:17">
      <c r="B119" s="893" t="s">
        <v>2865</v>
      </c>
      <c r="C119" s="868"/>
      <c r="D119" s="868"/>
      <c r="E119" s="868"/>
      <c r="F119" s="868"/>
      <c r="G119" s="868"/>
      <c r="H119" s="868"/>
      <c r="I119" s="868"/>
      <c r="J119" s="868"/>
      <c r="K119" s="868"/>
      <c r="L119" s="868"/>
      <c r="M119" s="868"/>
      <c r="N119" s="868"/>
      <c r="O119" s="868"/>
    </row>
  </sheetData>
  <customSheetViews>
    <customSheetView guid="{40963AEF-132B-45AC-BECA-787233ED8A0E}" showGridLines="0" showRuler="0">
      <selection activeCell="D67" sqref="D67"/>
      <rowBreaks count="1" manualBreakCount="1">
        <brk id="52" max="16383" man="1"/>
      </rowBreaks>
      <pageMargins left="0" right="0" top="1.04" bottom="0.78740157480314965" header="0.51181102362204722"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107">
    <mergeCell ref="B119:O119"/>
    <mergeCell ref="B112:H112"/>
    <mergeCell ref="B113:H113"/>
    <mergeCell ref="C86:F86"/>
    <mergeCell ref="C87:F87"/>
    <mergeCell ref="C105:F105"/>
    <mergeCell ref="C103:F103"/>
    <mergeCell ref="C101:F101"/>
    <mergeCell ref="C98:F98"/>
    <mergeCell ref="C96:F96"/>
    <mergeCell ref="C88:F88"/>
    <mergeCell ref="C106:F106"/>
    <mergeCell ref="C104:F104"/>
    <mergeCell ref="C102:F102"/>
    <mergeCell ref="C100:F100"/>
    <mergeCell ref="C97:F97"/>
    <mergeCell ref="C95:F95"/>
    <mergeCell ref="C91:F91"/>
    <mergeCell ref="C109:F109"/>
    <mergeCell ref="C94:F94"/>
    <mergeCell ref="C92:F92"/>
    <mergeCell ref="C89:F89"/>
    <mergeCell ref="C90:F90"/>
    <mergeCell ref="C93:F93"/>
    <mergeCell ref="B107:H107"/>
    <mergeCell ref="C108:F108"/>
    <mergeCell ref="C52:F52"/>
    <mergeCell ref="C50:F50"/>
    <mergeCell ref="C67:F67"/>
    <mergeCell ref="C79:F79"/>
    <mergeCell ref="C80:F80"/>
    <mergeCell ref="C81:F81"/>
    <mergeCell ref="C82:F82"/>
    <mergeCell ref="C75:F75"/>
    <mergeCell ref="C99:F99"/>
    <mergeCell ref="C54:F54"/>
    <mergeCell ref="C47:F47"/>
    <mergeCell ref="C48:F48"/>
    <mergeCell ref="C85:F85"/>
    <mergeCell ref="C59:F59"/>
    <mergeCell ref="C57:F57"/>
    <mergeCell ref="C58:F58"/>
    <mergeCell ref="C60:F60"/>
    <mergeCell ref="C62:F62"/>
    <mergeCell ref="C61:F61"/>
    <mergeCell ref="C65:F65"/>
    <mergeCell ref="C66:F66"/>
    <mergeCell ref="C68:F68"/>
    <mergeCell ref="C70:F70"/>
    <mergeCell ref="C72:F72"/>
    <mergeCell ref="C74:F74"/>
    <mergeCell ref="C77:F77"/>
    <mergeCell ref="C83:F83"/>
    <mergeCell ref="C78:F78"/>
    <mergeCell ref="C56:F56"/>
    <mergeCell ref="C84:F84"/>
    <mergeCell ref="C73:F73"/>
    <mergeCell ref="C71:F71"/>
    <mergeCell ref="C69:F69"/>
    <mergeCell ref="E21:G22"/>
    <mergeCell ref="C30:F30"/>
    <mergeCell ref="C28:F28"/>
    <mergeCell ref="C45:F45"/>
    <mergeCell ref="C64:F64"/>
    <mergeCell ref="C63:F63"/>
    <mergeCell ref="C32:F32"/>
    <mergeCell ref="C43:F43"/>
    <mergeCell ref="C41:F41"/>
    <mergeCell ref="C39:F39"/>
    <mergeCell ref="C37:F37"/>
    <mergeCell ref="C35:F35"/>
    <mergeCell ref="C33:F33"/>
    <mergeCell ref="C34:F34"/>
    <mergeCell ref="C44:F44"/>
    <mergeCell ref="C42:F42"/>
    <mergeCell ref="C40:F40"/>
    <mergeCell ref="C38:F38"/>
    <mergeCell ref="C36:F36"/>
    <mergeCell ref="C46:F46"/>
    <mergeCell ref="C55:F55"/>
    <mergeCell ref="C53:F53"/>
    <mergeCell ref="C51:F51"/>
    <mergeCell ref="C49:F49"/>
    <mergeCell ref="M6:O24"/>
    <mergeCell ref="B118:O118"/>
    <mergeCell ref="C31:F31"/>
    <mergeCell ref="C29:F29"/>
    <mergeCell ref="C27:F27"/>
    <mergeCell ref="C25:F25"/>
    <mergeCell ref="C26:F26"/>
    <mergeCell ref="D8:F8"/>
    <mergeCell ref="D1:E1"/>
    <mergeCell ref="D4:H4"/>
    <mergeCell ref="D5:H5"/>
    <mergeCell ref="D6:H6"/>
    <mergeCell ref="D7:H7"/>
    <mergeCell ref="H21:H22"/>
    <mergeCell ref="D10:F10"/>
    <mergeCell ref="D11:F11"/>
    <mergeCell ref="D12:F12"/>
    <mergeCell ref="D13:F13"/>
    <mergeCell ref="D14:F14"/>
    <mergeCell ref="D15:F15"/>
    <mergeCell ref="D16:F16"/>
    <mergeCell ref="D18:F18"/>
    <mergeCell ref="D19:F19"/>
    <mergeCell ref="C21:D22"/>
  </mergeCells>
  <phoneticPr fontId="0" type="noConversion"/>
  <printOptions horizontalCentered="1"/>
  <pageMargins left="0.39370078740157499" right="0.39370078740157499" top="0.74803149606299202" bottom="0.74803149606299202" header="0.31496062992126" footer="0.31496062992126"/>
  <pageSetup scale="56" orientation="landscape" r:id="rId2"/>
  <headerFooter alignWithMargins="0">
    <oddHeader xml:space="preserve">&amp;C&amp;K000000&amp;A
</oddHeader>
    <oddFooter>Page &amp;P de &amp;N</oddFooter>
  </headerFooter>
  <rowBreaks count="1" manualBreakCount="1">
    <brk id="59" min="1" max="14"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1351"/>
  <sheetViews>
    <sheetView showGridLines="0" zoomScaleNormal="100" zoomScaleSheetLayoutView="100" workbookViewId="0">
      <selection activeCell="G8" sqref="G8"/>
    </sheetView>
  </sheetViews>
  <sheetFormatPr baseColWidth="10" defaultColWidth="11.33203125" defaultRowHeight="13"/>
  <cols>
    <col min="1" max="1" width="7.6640625" style="68" customWidth="1"/>
    <col min="2" max="2" width="34" style="68" customWidth="1"/>
    <col min="3" max="3" width="8.1640625" style="68" customWidth="1"/>
    <col min="4" max="4" width="8.1640625" style="99" customWidth="1"/>
    <col min="5" max="5" width="8.1640625" style="39" customWidth="1"/>
    <col min="6" max="6" width="10.83203125" style="39" customWidth="1"/>
    <col min="7" max="7" width="13.1640625" style="39" customWidth="1"/>
    <col min="8" max="8" width="9.83203125" style="244" bestFit="1" customWidth="1"/>
    <col min="9" max="9" width="10.5" style="244" customWidth="1"/>
    <col min="10" max="10" width="11.33203125" style="244" customWidth="1"/>
    <col min="11" max="11" width="1.1640625" style="29" customWidth="1"/>
    <col min="12" max="12" width="9.83203125" style="803" bestFit="1" customWidth="1"/>
    <col min="13" max="13" width="11" style="803" customWidth="1"/>
    <col min="14" max="14" width="11.33203125" style="803" customWidth="1"/>
    <col min="15" max="16384" width="11.33203125" style="29"/>
  </cols>
  <sheetData>
    <row r="1" spans="1:14" ht="28" customHeight="1">
      <c r="A1" s="305" t="s">
        <v>786</v>
      </c>
      <c r="B1" s="435" t="str">
        <f>IF('Production Budget - TOPSHEET'!D4&lt;&gt;"",'Production Budget - TOPSHEET'!D4,"")</f>
        <v/>
      </c>
      <c r="C1" s="28"/>
      <c r="D1" s="307"/>
      <c r="E1" s="308" t="s">
        <v>901</v>
      </c>
      <c r="F1" s="944" t="str">
        <f>IF('Production Budget - TOPSHEET'!H1="yyyy-mm-dd","",'Production Budget - TOPSHEET'!H1)</f>
        <v/>
      </c>
      <c r="G1" s="944"/>
    </row>
    <row r="2" spans="1:14">
      <c r="A2" s="306" t="s">
        <v>899</v>
      </c>
      <c r="B2" s="435" t="str">
        <f>IF('Production Budget - TOPSHEET'!D5&lt;&gt;"",'Production Budget - TOPSHEET'!D5,"")</f>
        <v/>
      </c>
      <c r="C2" s="31"/>
      <c r="D2" s="309"/>
      <c r="E2" s="310" t="s">
        <v>793</v>
      </c>
      <c r="F2" s="945" t="str">
        <f>IF('Production Budget - TOPSHEET'!H9&lt;&gt;"",'Production Budget - TOPSHEET'!H9,"")</f>
        <v/>
      </c>
      <c r="G2" s="945"/>
    </row>
    <row r="3" spans="1:14">
      <c r="A3" s="306" t="s">
        <v>900</v>
      </c>
      <c r="B3" s="435" t="str">
        <f>IF('Production Budget - TOPSHEET'!D6&lt;&gt;"",'Production Budget - TOPSHEET'!D6,"")</f>
        <v/>
      </c>
      <c r="C3" s="31"/>
      <c r="D3" s="309"/>
      <c r="E3" s="310" t="s">
        <v>795</v>
      </c>
      <c r="F3" s="945" t="str">
        <f>IF('Production Budget - TOPSHEET'!H10&lt;&gt;"",'Production Budget - TOPSHEET'!H10,"")</f>
        <v/>
      </c>
      <c r="G3" s="945"/>
    </row>
    <row r="4" spans="1:14">
      <c r="A4" s="30"/>
      <c r="B4" s="29"/>
      <c r="C4" s="31"/>
      <c r="D4" s="309"/>
      <c r="E4" s="310" t="s">
        <v>797</v>
      </c>
      <c r="F4" s="945" t="str">
        <f>IF('Production Budget - TOPSHEET'!H11&lt;&gt;"",'Production Budget - TOPSHEET'!H11,"")</f>
        <v/>
      </c>
      <c r="G4" s="945"/>
    </row>
    <row r="5" spans="1:14">
      <c r="A5" s="30"/>
      <c r="B5" s="29"/>
      <c r="C5" s="31"/>
      <c r="D5" s="31"/>
      <c r="E5" s="32"/>
      <c r="F5" s="31"/>
      <c r="G5" s="31"/>
      <c r="H5" s="407" t="s">
        <v>782</v>
      </c>
      <c r="I5" s="407" t="s">
        <v>782</v>
      </c>
      <c r="J5" s="407" t="s">
        <v>782</v>
      </c>
      <c r="L5" s="804"/>
      <c r="M5" s="804"/>
      <c r="N5" s="804"/>
    </row>
    <row r="6" spans="1:14" ht="14">
      <c r="A6" s="200">
        <v>1</v>
      </c>
      <c r="B6" s="614" t="s">
        <v>895</v>
      </c>
      <c r="C6" s="35"/>
      <c r="D6" s="36"/>
      <c r="E6" s="36"/>
      <c r="F6" s="36"/>
      <c r="G6" s="36"/>
      <c r="H6" s="407" t="s">
        <v>566</v>
      </c>
      <c r="I6" s="407" t="s">
        <v>566</v>
      </c>
      <c r="J6" s="407" t="s">
        <v>566</v>
      </c>
      <c r="L6" s="804"/>
      <c r="M6" s="804"/>
      <c r="N6" s="804"/>
    </row>
    <row r="7" spans="1:14" ht="42">
      <c r="A7" s="247" t="s">
        <v>818</v>
      </c>
      <c r="B7" s="247" t="s">
        <v>560</v>
      </c>
      <c r="C7" s="247"/>
      <c r="D7" s="248"/>
      <c r="E7" s="248"/>
      <c r="F7" s="249"/>
      <c r="G7" s="250" t="s">
        <v>558</v>
      </c>
      <c r="H7" s="687" t="s">
        <v>2869</v>
      </c>
      <c r="I7" s="404" t="s">
        <v>820</v>
      </c>
      <c r="J7" s="404" t="s">
        <v>2858</v>
      </c>
      <c r="K7" s="304"/>
      <c r="L7" s="805" t="s">
        <v>2793</v>
      </c>
      <c r="M7" s="805" t="s">
        <v>820</v>
      </c>
      <c r="N7" s="805" t="s">
        <v>2858</v>
      </c>
    </row>
    <row r="8" spans="1:14" ht="28">
      <c r="A8" s="301" t="s">
        <v>0</v>
      </c>
      <c r="B8" s="175" t="s">
        <v>896</v>
      </c>
      <c r="C8" s="38"/>
      <c r="D8" s="39"/>
      <c r="E8" s="40"/>
      <c r="F8" s="41"/>
      <c r="G8" s="57">
        <v>0</v>
      </c>
      <c r="H8" s="345" t="s">
        <v>566</v>
      </c>
      <c r="I8" s="345" t="s">
        <v>566</v>
      </c>
      <c r="J8" s="345" t="s">
        <v>566</v>
      </c>
      <c r="L8" s="806" t="str">
        <f>IF(OR(H8="Oui",H8="Yes"),F8,"")</f>
        <v/>
      </c>
      <c r="M8" s="806" t="str">
        <f>IF(OR(I8="Oui",I8="Yes"),G8,"")</f>
        <v/>
      </c>
      <c r="N8" s="806" t="str">
        <f>IF(OR(J8="Oui",J8="Yes"),G8,"")</f>
        <v/>
      </c>
    </row>
    <row r="9" spans="1:14" ht="28">
      <c r="A9" s="302" t="s">
        <v>1</v>
      </c>
      <c r="B9" s="175" t="s">
        <v>897</v>
      </c>
      <c r="C9" s="43"/>
      <c r="D9" s="44"/>
      <c r="E9" s="45"/>
      <c r="F9" s="46"/>
      <c r="G9" s="57">
        <v>0</v>
      </c>
      <c r="H9" s="345" t="s">
        <v>566</v>
      </c>
      <c r="I9" s="345" t="s">
        <v>566</v>
      </c>
      <c r="J9" s="345" t="s">
        <v>566</v>
      </c>
      <c r="L9" s="806" t="str">
        <f t="shared" ref="L9" si="0">IF(OR(H9="Oui",H9="Yes"),G9,"")</f>
        <v/>
      </c>
      <c r="M9" s="806" t="str">
        <f>IF(OR(I9="Oui",I9="Yes"),G9,"")</f>
        <v/>
      </c>
      <c r="N9" s="806" t="str">
        <f>IF(OR(J9="Oui",J9="Yes"),G9,"")</f>
        <v/>
      </c>
    </row>
    <row r="10" spans="1:14" s="51" customFormat="1" ht="19" customHeight="1">
      <c r="A10" s="303">
        <v>1</v>
      </c>
      <c r="B10" s="615" t="s">
        <v>898</v>
      </c>
      <c r="C10" s="47"/>
      <c r="D10" s="48"/>
      <c r="E10" s="49"/>
      <c r="F10" s="50"/>
      <c r="G10" s="403">
        <f>SUM(G8:G9)</f>
        <v>0</v>
      </c>
      <c r="H10" s="244"/>
      <c r="I10" s="244"/>
      <c r="J10" s="244"/>
      <c r="L10" s="807">
        <f>SUM(L8:L9)</f>
        <v>0</v>
      </c>
      <c r="M10" s="807">
        <f>SUM(M8:M9)</f>
        <v>0</v>
      </c>
      <c r="N10" s="807">
        <f>SUM(N8:N9)</f>
        <v>0</v>
      </c>
    </row>
    <row r="11" spans="1:14">
      <c r="A11" s="52"/>
      <c r="B11" s="53"/>
      <c r="C11" s="53"/>
      <c r="D11" s="44"/>
      <c r="E11" s="44"/>
      <c r="F11" s="44"/>
      <c r="G11" s="69"/>
    </row>
    <row r="12" spans="1:14">
      <c r="A12" s="34">
        <v>2</v>
      </c>
      <c r="B12" s="172" t="s">
        <v>1683</v>
      </c>
      <c r="C12" s="35"/>
      <c r="D12" s="36"/>
      <c r="E12" s="36"/>
      <c r="F12" s="36"/>
      <c r="G12" s="54"/>
    </row>
    <row r="13" spans="1:14" ht="42">
      <c r="A13" s="247" t="s">
        <v>818</v>
      </c>
      <c r="B13" s="246" t="s">
        <v>560</v>
      </c>
      <c r="C13" s="246" t="s">
        <v>917</v>
      </c>
      <c r="D13" s="246" t="s">
        <v>918</v>
      </c>
      <c r="E13" s="246" t="s">
        <v>919</v>
      </c>
      <c r="F13" s="246" t="s">
        <v>920</v>
      </c>
      <c r="G13" s="250" t="s">
        <v>558</v>
      </c>
      <c r="H13" s="404" t="s">
        <v>2793</v>
      </c>
      <c r="I13" s="404" t="s">
        <v>820</v>
      </c>
      <c r="J13" s="404" t="s">
        <v>2858</v>
      </c>
      <c r="K13" s="304"/>
      <c r="L13" s="805" t="s">
        <v>2793</v>
      </c>
      <c r="M13" s="805" t="s">
        <v>820</v>
      </c>
      <c r="N13" s="805" t="s">
        <v>2858</v>
      </c>
    </row>
    <row r="14" spans="1:14" ht="28">
      <c r="A14" s="302" t="s">
        <v>16</v>
      </c>
      <c r="B14" s="193" t="s">
        <v>902</v>
      </c>
      <c r="C14" s="55">
        <v>1</v>
      </c>
      <c r="D14" s="55">
        <v>1</v>
      </c>
      <c r="E14" s="56" t="s">
        <v>561</v>
      </c>
      <c r="F14" s="57">
        <v>0</v>
      </c>
      <c r="G14" s="398">
        <f t="shared" ref="G14:G25" si="1">C14*D14*F14</f>
        <v>0</v>
      </c>
      <c r="H14" s="345" t="s">
        <v>566</v>
      </c>
      <c r="I14" s="345" t="s">
        <v>566</v>
      </c>
      <c r="J14" s="345" t="s">
        <v>566</v>
      </c>
      <c r="L14" s="806" t="str">
        <f>IF(OR(H14="Oui",H14="Yes"),G14,"")</f>
        <v/>
      </c>
      <c r="M14" s="806" t="str">
        <f>IF(OR(I14="Oui",I14="Yes"),G14,"")</f>
        <v/>
      </c>
      <c r="N14" s="806" t="str">
        <f>IF(OR(J14="Oui",J14="Yes"),G14,"")</f>
        <v/>
      </c>
    </row>
    <row r="15" spans="1:14" ht="28">
      <c r="A15" s="302" t="s">
        <v>18</v>
      </c>
      <c r="B15" s="193" t="s">
        <v>17</v>
      </c>
      <c r="C15" s="55">
        <v>1</v>
      </c>
      <c r="D15" s="55">
        <v>1</v>
      </c>
      <c r="E15" s="56" t="s">
        <v>561</v>
      </c>
      <c r="F15" s="57">
        <v>0</v>
      </c>
      <c r="G15" s="398">
        <f t="shared" si="1"/>
        <v>0</v>
      </c>
      <c r="H15" s="345" t="s">
        <v>566</v>
      </c>
      <c r="I15" s="345" t="s">
        <v>566</v>
      </c>
      <c r="J15" s="345" t="s">
        <v>566</v>
      </c>
      <c r="L15" s="806" t="str">
        <f t="shared" ref="L15:L27" si="2">IF(OR(H15="Oui",H15="Yes"),G15,"")</f>
        <v/>
      </c>
      <c r="M15" s="806" t="str">
        <f t="shared" ref="M15:M27" si="3">IF(OR(I15="Oui",I15="Yes"),G15,"")</f>
        <v/>
      </c>
      <c r="N15" s="806" t="str">
        <f t="shared" ref="N15:N27" si="4">IF(OR(J15="Oui",J15="Yes"),G15,"")</f>
        <v/>
      </c>
    </row>
    <row r="16" spans="1:14" ht="28">
      <c r="A16" s="301" t="s">
        <v>19</v>
      </c>
      <c r="B16" s="175" t="s">
        <v>903</v>
      </c>
      <c r="C16" s="55">
        <v>1</v>
      </c>
      <c r="D16" s="55">
        <v>1</v>
      </c>
      <c r="E16" s="56" t="s">
        <v>561</v>
      </c>
      <c r="F16" s="57">
        <v>0</v>
      </c>
      <c r="G16" s="398">
        <f t="shared" si="1"/>
        <v>0</v>
      </c>
      <c r="H16" s="345" t="s">
        <v>566</v>
      </c>
      <c r="I16" s="345" t="s">
        <v>566</v>
      </c>
      <c r="J16" s="345" t="s">
        <v>566</v>
      </c>
      <c r="L16" s="806" t="str">
        <f t="shared" si="2"/>
        <v/>
      </c>
      <c r="M16" s="806" t="str">
        <f t="shared" si="3"/>
        <v/>
      </c>
      <c r="N16" s="806" t="str">
        <f t="shared" si="4"/>
        <v/>
      </c>
    </row>
    <row r="17" spans="1:14" ht="28">
      <c r="A17" s="311" t="s">
        <v>7</v>
      </c>
      <c r="B17" s="227" t="s">
        <v>904</v>
      </c>
      <c r="C17" s="55">
        <v>1</v>
      </c>
      <c r="D17" s="55">
        <v>1</v>
      </c>
      <c r="E17" s="56" t="s">
        <v>561</v>
      </c>
      <c r="F17" s="57">
        <v>0</v>
      </c>
      <c r="G17" s="398">
        <f t="shared" si="1"/>
        <v>0</v>
      </c>
      <c r="H17" s="345" t="s">
        <v>566</v>
      </c>
      <c r="I17" s="345" t="s">
        <v>566</v>
      </c>
      <c r="J17" s="345" t="s">
        <v>566</v>
      </c>
      <c r="L17" s="806" t="str">
        <f t="shared" si="2"/>
        <v/>
      </c>
      <c r="M17" s="806" t="str">
        <f t="shared" si="3"/>
        <v/>
      </c>
      <c r="N17" s="806" t="str">
        <f t="shared" si="4"/>
        <v/>
      </c>
    </row>
    <row r="18" spans="1:14" ht="23.75" customHeight="1">
      <c r="A18" s="311" t="s">
        <v>905</v>
      </c>
      <c r="B18" s="227" t="s">
        <v>906</v>
      </c>
      <c r="C18" s="55">
        <v>1</v>
      </c>
      <c r="D18" s="55">
        <v>1</v>
      </c>
      <c r="E18" s="56" t="s">
        <v>561</v>
      </c>
      <c r="F18" s="57">
        <v>0</v>
      </c>
      <c r="G18" s="398">
        <f t="shared" si="1"/>
        <v>0</v>
      </c>
      <c r="H18" s="345" t="s">
        <v>566</v>
      </c>
      <c r="I18" s="345" t="s">
        <v>566</v>
      </c>
      <c r="J18" s="345" t="s">
        <v>566</v>
      </c>
      <c r="L18" s="806" t="str">
        <f t="shared" si="2"/>
        <v/>
      </c>
      <c r="M18" s="806" t="str">
        <f t="shared" si="3"/>
        <v/>
      </c>
      <c r="N18" s="806" t="str">
        <f t="shared" si="4"/>
        <v/>
      </c>
    </row>
    <row r="19" spans="1:14" ht="28">
      <c r="A19" s="311" t="s">
        <v>2</v>
      </c>
      <c r="B19" s="227" t="s">
        <v>907</v>
      </c>
      <c r="C19" s="55">
        <v>1</v>
      </c>
      <c r="D19" s="55">
        <v>1</v>
      </c>
      <c r="E19" s="56" t="s">
        <v>561</v>
      </c>
      <c r="F19" s="57">
        <v>0</v>
      </c>
      <c r="G19" s="398">
        <f t="shared" si="1"/>
        <v>0</v>
      </c>
      <c r="H19" s="345" t="s">
        <v>566</v>
      </c>
      <c r="I19" s="345" t="s">
        <v>566</v>
      </c>
      <c r="J19" s="345" t="s">
        <v>566</v>
      </c>
      <c r="L19" s="806" t="str">
        <f t="shared" si="2"/>
        <v/>
      </c>
      <c r="M19" s="806" t="str">
        <f t="shared" si="3"/>
        <v/>
      </c>
      <c r="N19" s="806" t="str">
        <f t="shared" si="4"/>
        <v/>
      </c>
    </row>
    <row r="20" spans="1:14" ht="28">
      <c r="A20" s="301" t="s">
        <v>3</v>
      </c>
      <c r="B20" s="175" t="s">
        <v>908</v>
      </c>
      <c r="C20" s="55">
        <v>1</v>
      </c>
      <c r="D20" s="55">
        <v>1</v>
      </c>
      <c r="E20" s="56" t="s">
        <v>561</v>
      </c>
      <c r="F20" s="57">
        <v>0</v>
      </c>
      <c r="G20" s="398">
        <f t="shared" si="1"/>
        <v>0</v>
      </c>
      <c r="H20" s="345" t="s">
        <v>566</v>
      </c>
      <c r="I20" s="345" t="s">
        <v>566</v>
      </c>
      <c r="J20" s="345" t="s">
        <v>566</v>
      </c>
      <c r="L20" s="806" t="str">
        <f t="shared" si="2"/>
        <v/>
      </c>
      <c r="M20" s="806" t="str">
        <f t="shared" si="3"/>
        <v/>
      </c>
      <c r="N20" s="806" t="str">
        <f t="shared" si="4"/>
        <v/>
      </c>
    </row>
    <row r="21" spans="1:14" ht="23.75" customHeight="1">
      <c r="A21" s="365" t="s">
        <v>909</v>
      </c>
      <c r="B21" s="227" t="s">
        <v>910</v>
      </c>
      <c r="C21" s="55">
        <v>1</v>
      </c>
      <c r="D21" s="55">
        <v>1</v>
      </c>
      <c r="E21" s="56" t="s">
        <v>561</v>
      </c>
      <c r="F21" s="57">
        <v>0</v>
      </c>
      <c r="G21" s="398">
        <f t="shared" si="1"/>
        <v>0</v>
      </c>
      <c r="H21" s="345" t="s">
        <v>566</v>
      </c>
      <c r="I21" s="345" t="s">
        <v>566</v>
      </c>
      <c r="J21" s="345" t="s">
        <v>566</v>
      </c>
      <c r="L21" s="806" t="str">
        <f t="shared" si="2"/>
        <v/>
      </c>
      <c r="M21" s="806" t="str">
        <f t="shared" si="3"/>
        <v/>
      </c>
      <c r="N21" s="806" t="str">
        <f t="shared" si="4"/>
        <v/>
      </c>
    </row>
    <row r="22" spans="1:14" ht="28">
      <c r="A22" s="301" t="s">
        <v>4</v>
      </c>
      <c r="B22" s="175" t="s">
        <v>911</v>
      </c>
      <c r="C22" s="55">
        <v>1</v>
      </c>
      <c r="D22" s="55">
        <v>1</v>
      </c>
      <c r="E22" s="56" t="s">
        <v>561</v>
      </c>
      <c r="F22" s="57">
        <v>0</v>
      </c>
      <c r="G22" s="398">
        <f t="shared" si="1"/>
        <v>0</v>
      </c>
      <c r="H22" s="345" t="s">
        <v>566</v>
      </c>
      <c r="I22" s="345" t="s">
        <v>566</v>
      </c>
      <c r="J22" s="345" t="s">
        <v>566</v>
      </c>
      <c r="L22" s="806" t="str">
        <f t="shared" si="2"/>
        <v/>
      </c>
      <c r="M22" s="806" t="str">
        <f t="shared" si="3"/>
        <v/>
      </c>
      <c r="N22" s="806" t="str">
        <f t="shared" si="4"/>
        <v/>
      </c>
    </row>
    <row r="23" spans="1:14" ht="28">
      <c r="A23" s="301" t="s">
        <v>5</v>
      </c>
      <c r="B23" s="175" t="s">
        <v>912</v>
      </c>
      <c r="C23" s="55">
        <v>1</v>
      </c>
      <c r="D23" s="55">
        <v>1</v>
      </c>
      <c r="E23" s="56" t="s">
        <v>561</v>
      </c>
      <c r="F23" s="57">
        <v>0</v>
      </c>
      <c r="G23" s="398">
        <f t="shared" si="1"/>
        <v>0</v>
      </c>
      <c r="H23" s="345" t="s">
        <v>566</v>
      </c>
      <c r="I23" s="345" t="s">
        <v>566</v>
      </c>
      <c r="J23" s="345" t="s">
        <v>566</v>
      </c>
      <c r="L23" s="806" t="str">
        <f t="shared" si="2"/>
        <v/>
      </c>
      <c r="M23" s="806" t="str">
        <f t="shared" si="3"/>
        <v/>
      </c>
      <c r="N23" s="806" t="str">
        <f t="shared" si="4"/>
        <v/>
      </c>
    </row>
    <row r="24" spans="1:14" ht="28">
      <c r="A24" s="302" t="s">
        <v>6</v>
      </c>
      <c r="B24" s="193" t="s">
        <v>913</v>
      </c>
      <c r="C24" s="55">
        <v>1</v>
      </c>
      <c r="D24" s="55">
        <v>1</v>
      </c>
      <c r="E24" s="56" t="s">
        <v>561</v>
      </c>
      <c r="F24" s="57">
        <v>0</v>
      </c>
      <c r="G24" s="398">
        <f t="shared" si="1"/>
        <v>0</v>
      </c>
      <c r="H24" s="345" t="s">
        <v>566</v>
      </c>
      <c r="I24" s="345" t="s">
        <v>566</v>
      </c>
      <c r="J24" s="345" t="s">
        <v>566</v>
      </c>
      <c r="L24" s="806" t="str">
        <f t="shared" si="2"/>
        <v/>
      </c>
      <c r="M24" s="806" t="str">
        <f t="shared" si="3"/>
        <v/>
      </c>
      <c r="N24" s="806" t="str">
        <f t="shared" si="4"/>
        <v/>
      </c>
    </row>
    <row r="25" spans="1:14" ht="28">
      <c r="A25" s="302" t="s">
        <v>9</v>
      </c>
      <c r="B25" s="193" t="s">
        <v>914</v>
      </c>
      <c r="C25" s="55">
        <v>1</v>
      </c>
      <c r="D25" s="55">
        <v>1</v>
      </c>
      <c r="E25" s="56" t="s">
        <v>561</v>
      </c>
      <c r="F25" s="57">
        <v>0</v>
      </c>
      <c r="G25" s="398">
        <f t="shared" si="1"/>
        <v>0</v>
      </c>
      <c r="H25" s="345" t="s">
        <v>566</v>
      </c>
      <c r="I25" s="345" t="s">
        <v>566</v>
      </c>
      <c r="J25" s="345" t="s">
        <v>566</v>
      </c>
      <c r="L25" s="806" t="str">
        <f t="shared" si="2"/>
        <v/>
      </c>
      <c r="M25" s="806" t="str">
        <f t="shared" si="3"/>
        <v/>
      </c>
      <c r="N25" s="806" t="str">
        <f t="shared" si="4"/>
        <v/>
      </c>
    </row>
    <row r="26" spans="1:14" ht="28">
      <c r="A26" s="301" t="s">
        <v>8</v>
      </c>
      <c r="B26" s="175" t="s">
        <v>915</v>
      </c>
      <c r="C26" s="59"/>
      <c r="D26" s="60">
        <v>0</v>
      </c>
      <c r="E26" s="61" t="s">
        <v>563</v>
      </c>
      <c r="F26" s="436">
        <f>G14+G15+G16+G17+G22</f>
        <v>0</v>
      </c>
      <c r="G26" s="398">
        <f>D26*F26</f>
        <v>0</v>
      </c>
      <c r="H26" s="345" t="s">
        <v>566</v>
      </c>
      <c r="I26" s="345" t="s">
        <v>566</v>
      </c>
      <c r="J26" s="345" t="s">
        <v>566</v>
      </c>
      <c r="L26" s="806" t="str">
        <f t="shared" si="2"/>
        <v/>
      </c>
      <c r="M26" s="806" t="str">
        <f t="shared" si="3"/>
        <v/>
      </c>
      <c r="N26" s="806" t="str">
        <f t="shared" si="4"/>
        <v/>
      </c>
    </row>
    <row r="27" spans="1:14" ht="28">
      <c r="A27" s="312" t="s">
        <v>10</v>
      </c>
      <c r="B27" s="193" t="s">
        <v>897</v>
      </c>
      <c r="C27" s="55">
        <v>1</v>
      </c>
      <c r="D27" s="55">
        <v>1</v>
      </c>
      <c r="E27" s="56" t="s">
        <v>561</v>
      </c>
      <c r="F27" s="57">
        <v>0</v>
      </c>
      <c r="G27" s="398">
        <f>C27*D27*F27</f>
        <v>0</v>
      </c>
      <c r="H27" s="345" t="s">
        <v>566</v>
      </c>
      <c r="I27" s="345" t="s">
        <v>566</v>
      </c>
      <c r="J27" s="345" t="s">
        <v>566</v>
      </c>
      <c r="L27" s="806" t="str">
        <f t="shared" si="2"/>
        <v/>
      </c>
      <c r="M27" s="806" t="str">
        <f t="shared" si="3"/>
        <v/>
      </c>
      <c r="N27" s="806" t="str">
        <f t="shared" si="4"/>
        <v/>
      </c>
    </row>
    <row r="28" spans="1:14" s="51" customFormat="1" ht="19" customHeight="1">
      <c r="A28" s="313">
        <v>2</v>
      </c>
      <c r="B28" s="616" t="s">
        <v>916</v>
      </c>
      <c r="C28" s="64"/>
      <c r="D28" s="65"/>
      <c r="E28" s="65"/>
      <c r="F28" s="66"/>
      <c r="G28" s="399">
        <f>SUM(G14:G27)</f>
        <v>0</v>
      </c>
      <c r="H28" s="244"/>
      <c r="I28" s="244"/>
      <c r="J28" s="244"/>
      <c r="L28" s="808">
        <f>SUM(L14:L27)</f>
        <v>0</v>
      </c>
      <c r="M28" s="808">
        <f>SUM(M14:M27)</f>
        <v>0</v>
      </c>
      <c r="N28" s="808">
        <f>SUM(N14:N27)</f>
        <v>0</v>
      </c>
    </row>
    <row r="29" spans="1:14" ht="7.5" customHeight="1">
      <c r="A29" s="67"/>
      <c r="D29" s="39"/>
      <c r="G29" s="69"/>
    </row>
    <row r="30" spans="1:14">
      <c r="A30" s="34">
        <v>3</v>
      </c>
      <c r="B30" s="173" t="s">
        <v>930</v>
      </c>
      <c r="C30" s="70"/>
      <c r="D30" s="71"/>
      <c r="E30" s="71"/>
      <c r="F30" s="71"/>
      <c r="G30" s="54"/>
    </row>
    <row r="31" spans="1:14" ht="42">
      <c r="A31" s="247" t="s">
        <v>818</v>
      </c>
      <c r="B31" s="247" t="s">
        <v>560</v>
      </c>
      <c r="C31" s="247"/>
      <c r="D31" s="248"/>
      <c r="E31" s="248"/>
      <c r="F31" s="249"/>
      <c r="G31" s="250" t="s">
        <v>558</v>
      </c>
      <c r="H31" s="404" t="s">
        <v>2793</v>
      </c>
      <c r="I31" s="404" t="s">
        <v>820</v>
      </c>
      <c r="J31" s="404" t="s">
        <v>2858</v>
      </c>
      <c r="K31" s="304"/>
      <c r="L31" s="805" t="s">
        <v>2793</v>
      </c>
      <c r="M31" s="805" t="s">
        <v>820</v>
      </c>
      <c r="N31" s="805" t="s">
        <v>2858</v>
      </c>
    </row>
    <row r="32" spans="1:14" ht="28">
      <c r="A32" s="62" t="s">
        <v>20</v>
      </c>
      <c r="B32" s="329" t="s">
        <v>921</v>
      </c>
      <c r="D32" s="39"/>
      <c r="E32" s="45"/>
      <c r="G32" s="72">
        <v>0</v>
      </c>
      <c r="H32" s="345" t="s">
        <v>566</v>
      </c>
      <c r="I32" s="345" t="s">
        <v>566</v>
      </c>
      <c r="J32" s="345" t="s">
        <v>566</v>
      </c>
      <c r="L32" s="806" t="str">
        <f>IF(OR(H32="Oui",H32="Yes"),G32,"")</f>
        <v/>
      </c>
      <c r="M32" s="806" t="str">
        <f>IF(OR(I32="Oui",I32="Yes"),G32,"")</f>
        <v/>
      </c>
      <c r="N32" s="806" t="str">
        <f>IF(OR(J32="Oui",J32="Yes"),G32,"")</f>
        <v/>
      </c>
    </row>
    <row r="33" spans="1:14" ht="23.75" customHeight="1">
      <c r="A33" s="197" t="s">
        <v>570</v>
      </c>
      <c r="B33" s="193" t="s">
        <v>922</v>
      </c>
      <c r="C33" s="43"/>
      <c r="D33" s="44"/>
      <c r="E33" s="40"/>
      <c r="F33" s="40"/>
      <c r="G33" s="72">
        <v>0</v>
      </c>
      <c r="H33" s="345" t="s">
        <v>566</v>
      </c>
      <c r="I33" s="345" t="s">
        <v>566</v>
      </c>
      <c r="J33" s="345" t="s">
        <v>566</v>
      </c>
      <c r="L33" s="806" t="str">
        <f t="shared" ref="L33:L45" si="5">IF(OR(H33="Oui",H33="Yes"),G33,"")</f>
        <v/>
      </c>
      <c r="M33" s="806" t="str">
        <f t="shared" ref="M33:M45" si="6">IF(OR(I33="Oui",I33="Yes"),G33,"")</f>
        <v/>
      </c>
      <c r="N33" s="806" t="str">
        <f t="shared" ref="N33:N45" si="7">IF(OR(J33="Oui",J33="Yes"),G33,"")</f>
        <v/>
      </c>
    </row>
    <row r="34" spans="1:14" ht="23.75" customHeight="1">
      <c r="A34" s="197" t="s">
        <v>569</v>
      </c>
      <c r="B34" s="193" t="s">
        <v>923</v>
      </c>
      <c r="C34" s="43"/>
      <c r="D34" s="44"/>
      <c r="E34" s="40"/>
      <c r="F34" s="40"/>
      <c r="G34" s="72">
        <v>0</v>
      </c>
      <c r="H34" s="345" t="s">
        <v>566</v>
      </c>
      <c r="I34" s="345" t="s">
        <v>566</v>
      </c>
      <c r="J34" s="345" t="s">
        <v>566</v>
      </c>
      <c r="L34" s="806" t="str">
        <f t="shared" si="5"/>
        <v/>
      </c>
      <c r="M34" s="806" t="str">
        <f t="shared" si="6"/>
        <v/>
      </c>
      <c r="N34" s="806" t="str">
        <f t="shared" si="7"/>
        <v/>
      </c>
    </row>
    <row r="35" spans="1:14" ht="28">
      <c r="A35" s="62" t="s">
        <v>11</v>
      </c>
      <c r="B35" s="193" t="s">
        <v>17</v>
      </c>
      <c r="C35" s="43"/>
      <c r="D35" s="44"/>
      <c r="E35" s="40"/>
      <c r="F35" s="40"/>
      <c r="G35" s="72">
        <v>0</v>
      </c>
      <c r="H35" s="345" t="s">
        <v>566</v>
      </c>
      <c r="I35" s="345" t="s">
        <v>566</v>
      </c>
      <c r="J35" s="345" t="s">
        <v>566</v>
      </c>
      <c r="L35" s="806" t="str">
        <f t="shared" si="5"/>
        <v/>
      </c>
      <c r="M35" s="806" t="str">
        <f t="shared" si="6"/>
        <v/>
      </c>
      <c r="N35" s="806" t="str">
        <f t="shared" si="7"/>
        <v/>
      </c>
    </row>
    <row r="36" spans="1:14" ht="23.75" customHeight="1">
      <c r="A36" s="197" t="s">
        <v>568</v>
      </c>
      <c r="B36" s="193" t="s">
        <v>924</v>
      </c>
      <c r="C36" s="43"/>
      <c r="D36" s="44"/>
      <c r="E36" s="40"/>
      <c r="F36" s="44"/>
      <c r="G36" s="72">
        <v>0</v>
      </c>
      <c r="H36" s="345" t="s">
        <v>566</v>
      </c>
      <c r="I36" s="345" t="s">
        <v>566</v>
      </c>
      <c r="J36" s="345" t="s">
        <v>566</v>
      </c>
      <c r="L36" s="806" t="str">
        <f t="shared" si="5"/>
        <v/>
      </c>
      <c r="M36" s="806" t="str">
        <f t="shared" si="6"/>
        <v/>
      </c>
      <c r="N36" s="806" t="str">
        <f t="shared" si="7"/>
        <v/>
      </c>
    </row>
    <row r="37" spans="1:14" ht="23.75" customHeight="1">
      <c r="A37" s="197" t="s">
        <v>571</v>
      </c>
      <c r="B37" s="193" t="s">
        <v>925</v>
      </c>
      <c r="C37" s="43"/>
      <c r="D37" s="44"/>
      <c r="E37" s="40"/>
      <c r="F37" s="44"/>
      <c r="G37" s="72">
        <v>0</v>
      </c>
      <c r="H37" s="345" t="s">
        <v>566</v>
      </c>
      <c r="I37" s="345" t="s">
        <v>566</v>
      </c>
      <c r="J37" s="345" t="s">
        <v>566</v>
      </c>
      <c r="L37" s="806" t="str">
        <f t="shared" si="5"/>
        <v/>
      </c>
      <c r="M37" s="806" t="str">
        <f t="shared" si="6"/>
        <v/>
      </c>
      <c r="N37" s="806" t="str">
        <f t="shared" si="7"/>
        <v/>
      </c>
    </row>
    <row r="38" spans="1:14" ht="23.75" customHeight="1">
      <c r="A38" s="197" t="s">
        <v>572</v>
      </c>
      <c r="B38" s="193" t="s">
        <v>926</v>
      </c>
      <c r="C38" s="43"/>
      <c r="D38" s="44"/>
      <c r="E38" s="40"/>
      <c r="F38" s="44"/>
      <c r="G38" s="72">
        <v>0</v>
      </c>
      <c r="H38" s="345" t="s">
        <v>566</v>
      </c>
      <c r="I38" s="345" t="s">
        <v>566</v>
      </c>
      <c r="J38" s="345" t="s">
        <v>566</v>
      </c>
      <c r="L38" s="806" t="str">
        <f t="shared" si="5"/>
        <v/>
      </c>
      <c r="M38" s="806" t="str">
        <f t="shared" si="6"/>
        <v/>
      </c>
      <c r="N38" s="806" t="str">
        <f t="shared" si="7"/>
        <v/>
      </c>
    </row>
    <row r="39" spans="1:14" ht="28">
      <c r="A39" s="62" t="s">
        <v>21</v>
      </c>
      <c r="B39" s="193" t="s">
        <v>927</v>
      </c>
      <c r="C39" s="53"/>
      <c r="D39" s="44"/>
      <c r="E39" s="40"/>
      <c r="F39" s="44"/>
      <c r="G39" s="72">
        <v>0</v>
      </c>
      <c r="H39" s="345" t="s">
        <v>566</v>
      </c>
      <c r="I39" s="345" t="s">
        <v>566</v>
      </c>
      <c r="J39" s="345" t="s">
        <v>566</v>
      </c>
      <c r="L39" s="806" t="str">
        <f t="shared" si="5"/>
        <v/>
      </c>
      <c r="M39" s="806" t="str">
        <f t="shared" si="6"/>
        <v/>
      </c>
      <c r="N39" s="806" t="str">
        <f t="shared" si="7"/>
        <v/>
      </c>
    </row>
    <row r="40" spans="1:14" ht="28">
      <c r="A40" s="62" t="s">
        <v>22</v>
      </c>
      <c r="B40" s="193" t="s">
        <v>928</v>
      </c>
      <c r="C40" s="53"/>
      <c r="D40" s="44"/>
      <c r="E40" s="40"/>
      <c r="F40" s="44"/>
      <c r="G40" s="72">
        <v>0</v>
      </c>
      <c r="H40" s="345" t="s">
        <v>566</v>
      </c>
      <c r="I40" s="345" t="s">
        <v>566</v>
      </c>
      <c r="J40" s="345" t="s">
        <v>566</v>
      </c>
      <c r="L40" s="806" t="str">
        <f t="shared" si="5"/>
        <v/>
      </c>
      <c r="M40" s="806" t="str">
        <f t="shared" si="6"/>
        <v/>
      </c>
      <c r="N40" s="806" t="str">
        <f t="shared" si="7"/>
        <v/>
      </c>
    </row>
    <row r="41" spans="1:14" ht="28">
      <c r="A41" s="62" t="s">
        <v>12</v>
      </c>
      <c r="B41" s="193" t="s">
        <v>929</v>
      </c>
      <c r="C41" s="43"/>
      <c r="D41" s="44"/>
      <c r="E41" s="40"/>
      <c r="F41" s="44"/>
      <c r="G41" s="72">
        <v>0</v>
      </c>
      <c r="H41" s="345" t="s">
        <v>566</v>
      </c>
      <c r="I41" s="345" t="s">
        <v>566</v>
      </c>
      <c r="J41" s="345" t="s">
        <v>566</v>
      </c>
      <c r="L41" s="806" t="str">
        <f t="shared" si="5"/>
        <v/>
      </c>
      <c r="M41" s="806" t="str">
        <f t="shared" si="6"/>
        <v/>
      </c>
      <c r="N41" s="806" t="str">
        <f t="shared" si="7"/>
        <v/>
      </c>
    </row>
    <row r="42" spans="1:14" ht="28">
      <c r="A42" s="62" t="s">
        <v>13</v>
      </c>
      <c r="B42" s="193" t="s">
        <v>914</v>
      </c>
      <c r="C42" s="43"/>
      <c r="D42" s="44"/>
      <c r="E42" s="40"/>
      <c r="F42" s="44"/>
      <c r="G42" s="72">
        <v>0</v>
      </c>
      <c r="H42" s="345" t="s">
        <v>566</v>
      </c>
      <c r="I42" s="345" t="s">
        <v>566</v>
      </c>
      <c r="J42" s="345" t="s">
        <v>566</v>
      </c>
      <c r="L42" s="806" t="str">
        <f t="shared" si="5"/>
        <v/>
      </c>
      <c r="M42" s="806" t="str">
        <f t="shared" si="6"/>
        <v/>
      </c>
      <c r="N42" s="806" t="str">
        <f t="shared" si="7"/>
        <v/>
      </c>
    </row>
    <row r="43" spans="1:14" ht="28">
      <c r="A43" s="62" t="s">
        <v>24</v>
      </c>
      <c r="B43" s="175" t="s">
        <v>23</v>
      </c>
      <c r="C43" s="73"/>
      <c r="D43" s="44"/>
      <c r="E43" s="40"/>
      <c r="F43" s="40"/>
      <c r="G43" s="72">
        <v>0</v>
      </c>
      <c r="H43" s="345" t="s">
        <v>566</v>
      </c>
      <c r="I43" s="345" t="s">
        <v>566</v>
      </c>
      <c r="J43" s="345" t="s">
        <v>566</v>
      </c>
      <c r="L43" s="806" t="str">
        <f t="shared" si="5"/>
        <v/>
      </c>
      <c r="M43" s="806" t="str">
        <f t="shared" si="6"/>
        <v/>
      </c>
      <c r="N43" s="806" t="str">
        <f t="shared" si="7"/>
        <v/>
      </c>
    </row>
    <row r="44" spans="1:14" ht="28">
      <c r="A44" s="37" t="s">
        <v>694</v>
      </c>
      <c r="B44" s="175" t="s">
        <v>915</v>
      </c>
      <c r="C44" s="59"/>
      <c r="D44" s="60">
        <v>0</v>
      </c>
      <c r="E44" s="61" t="s">
        <v>563</v>
      </c>
      <c r="F44" s="185">
        <v>0</v>
      </c>
      <c r="G44" s="398">
        <f>D44*F44</f>
        <v>0</v>
      </c>
      <c r="H44" s="345" t="s">
        <v>566</v>
      </c>
      <c r="I44" s="345" t="s">
        <v>566</v>
      </c>
      <c r="J44" s="345" t="s">
        <v>566</v>
      </c>
      <c r="L44" s="806" t="str">
        <f t="shared" si="5"/>
        <v/>
      </c>
      <c r="M44" s="806" t="str">
        <f t="shared" si="6"/>
        <v/>
      </c>
      <c r="N44" s="806" t="str">
        <f t="shared" si="7"/>
        <v/>
      </c>
    </row>
    <row r="45" spans="1:14" ht="28">
      <c r="A45" s="74" t="s">
        <v>14</v>
      </c>
      <c r="B45" s="175" t="s">
        <v>897</v>
      </c>
      <c r="C45" s="75"/>
      <c r="D45" s="40"/>
      <c r="E45" s="45"/>
      <c r="F45" s="40"/>
      <c r="G45" s="72">
        <v>0</v>
      </c>
      <c r="H45" s="345" t="s">
        <v>566</v>
      </c>
      <c r="I45" s="345" t="s">
        <v>566</v>
      </c>
      <c r="J45" s="345" t="s">
        <v>566</v>
      </c>
      <c r="L45" s="806" t="str">
        <f t="shared" si="5"/>
        <v/>
      </c>
      <c r="M45" s="806" t="str">
        <f t="shared" si="6"/>
        <v/>
      </c>
      <c r="N45" s="806" t="str">
        <f t="shared" si="7"/>
        <v/>
      </c>
    </row>
    <row r="46" spans="1:14" s="51" customFormat="1" ht="19" customHeight="1">
      <c r="A46" s="198">
        <v>3</v>
      </c>
      <c r="B46" s="616" t="s">
        <v>1014</v>
      </c>
      <c r="C46" s="77"/>
      <c r="D46" s="78"/>
      <c r="E46" s="78"/>
      <c r="F46" s="79"/>
      <c r="G46" s="402">
        <f>SUM(G32:G45)</f>
        <v>0</v>
      </c>
      <c r="H46" s="244"/>
      <c r="I46" s="244"/>
      <c r="J46" s="244"/>
      <c r="L46" s="808">
        <f>SUM(L32:L45)</f>
        <v>0</v>
      </c>
      <c r="M46" s="809">
        <f>SUM(M32:M45)</f>
        <v>0</v>
      </c>
      <c r="N46" s="808">
        <f>SUM(N32:N45)</f>
        <v>0</v>
      </c>
    </row>
    <row r="47" spans="1:14" ht="7.5" customHeight="1">
      <c r="A47" s="199"/>
      <c r="B47" s="174"/>
      <c r="C47" s="70"/>
      <c r="D47" s="39"/>
      <c r="G47" s="80"/>
    </row>
    <row r="48" spans="1:14">
      <c r="A48" s="200">
        <v>4</v>
      </c>
      <c r="B48" s="172" t="s">
        <v>931</v>
      </c>
      <c r="C48" s="35"/>
      <c r="D48" s="36"/>
      <c r="E48" s="36"/>
      <c r="F48" s="36"/>
      <c r="G48" s="54"/>
    </row>
    <row r="49" spans="1:14" ht="42">
      <c r="A49" s="247" t="s">
        <v>818</v>
      </c>
      <c r="B49" s="246" t="s">
        <v>560</v>
      </c>
      <c r="C49" s="246" t="s">
        <v>917</v>
      </c>
      <c r="D49" s="246" t="s">
        <v>918</v>
      </c>
      <c r="E49" s="246" t="s">
        <v>919</v>
      </c>
      <c r="F49" s="246" t="s">
        <v>920</v>
      </c>
      <c r="G49" s="250" t="s">
        <v>558</v>
      </c>
      <c r="H49" s="404" t="s">
        <v>2793</v>
      </c>
      <c r="I49" s="404" t="s">
        <v>820</v>
      </c>
      <c r="J49" s="404" t="s">
        <v>2858</v>
      </c>
      <c r="K49" s="304"/>
      <c r="L49" s="805" t="s">
        <v>2793</v>
      </c>
      <c r="M49" s="805" t="s">
        <v>820</v>
      </c>
      <c r="N49" s="805" t="s">
        <v>2858</v>
      </c>
    </row>
    <row r="50" spans="1:14" ht="28">
      <c r="A50" s="37" t="s">
        <v>15</v>
      </c>
      <c r="B50" s="231" t="s">
        <v>932</v>
      </c>
      <c r="C50" s="55">
        <v>1</v>
      </c>
      <c r="D50" s="55">
        <v>1</v>
      </c>
      <c r="E50" s="56" t="s">
        <v>561</v>
      </c>
      <c r="F50" s="57">
        <v>0</v>
      </c>
      <c r="G50" s="398">
        <f>C50*D50*F50</f>
        <v>0</v>
      </c>
      <c r="H50" s="345" t="s">
        <v>566</v>
      </c>
      <c r="I50" s="345" t="s">
        <v>566</v>
      </c>
      <c r="J50" s="345" t="s">
        <v>566</v>
      </c>
      <c r="L50" s="806" t="str">
        <f>IF(OR(H50="Oui",H50="Yes"),G50,"")</f>
        <v/>
      </c>
      <c r="M50" s="806" t="str">
        <f>IF(OR(I50="Oui",I50="Yes"),G50,"")</f>
        <v/>
      </c>
      <c r="N50" s="806" t="str">
        <f>IF(OR(J50="Oui",J50="Yes"),G50,"")</f>
        <v/>
      </c>
    </row>
    <row r="51" spans="1:14" ht="28">
      <c r="A51" s="81">
        <v>4.05</v>
      </c>
      <c r="B51" s="231" t="s">
        <v>933</v>
      </c>
      <c r="C51" s="55">
        <v>1</v>
      </c>
      <c r="D51" s="55">
        <v>1</v>
      </c>
      <c r="E51" s="56" t="s">
        <v>561</v>
      </c>
      <c r="F51" s="57">
        <v>0</v>
      </c>
      <c r="G51" s="398">
        <f t="shared" ref="G51:G60" si="8">C51*D51*F51</f>
        <v>0</v>
      </c>
      <c r="H51" s="345" t="s">
        <v>566</v>
      </c>
      <c r="I51" s="345" t="s">
        <v>566</v>
      </c>
      <c r="J51" s="345" t="s">
        <v>566</v>
      </c>
      <c r="L51" s="806" t="str">
        <f t="shared" ref="L51:L63" si="9">IF(OR(H51="Oui",H51="Yes"),G51,"")</f>
        <v/>
      </c>
      <c r="M51" s="806" t="str">
        <f t="shared" ref="M51:M63" si="10">IF(OR(I51="Oui",I51="Yes"),G51,"")</f>
        <v/>
      </c>
      <c r="N51" s="806" t="str">
        <f t="shared" ref="N51:N63" si="11">IF(OR(J51="Oui",J51="Yes"),G51,"")</f>
        <v/>
      </c>
    </row>
    <row r="52" spans="1:14" ht="28">
      <c r="A52" s="37" t="s">
        <v>519</v>
      </c>
      <c r="B52" s="227" t="s">
        <v>934</v>
      </c>
      <c r="C52" s="55">
        <v>1</v>
      </c>
      <c r="D52" s="55">
        <v>1</v>
      </c>
      <c r="E52" s="56" t="s">
        <v>561</v>
      </c>
      <c r="F52" s="57">
        <v>0</v>
      </c>
      <c r="G52" s="398">
        <f t="shared" si="8"/>
        <v>0</v>
      </c>
      <c r="H52" s="345" t="s">
        <v>566</v>
      </c>
      <c r="I52" s="345" t="s">
        <v>566</v>
      </c>
      <c r="J52" s="345" t="s">
        <v>566</v>
      </c>
      <c r="L52" s="806" t="str">
        <f t="shared" si="9"/>
        <v/>
      </c>
      <c r="M52" s="806" t="str">
        <f t="shared" si="10"/>
        <v/>
      </c>
      <c r="N52" s="806" t="str">
        <f t="shared" si="11"/>
        <v/>
      </c>
    </row>
    <row r="53" spans="1:14" ht="28">
      <c r="A53" s="37" t="s">
        <v>695</v>
      </c>
      <c r="B53" s="227" t="s">
        <v>935</v>
      </c>
      <c r="C53" s="55">
        <v>1</v>
      </c>
      <c r="D53" s="55">
        <v>1</v>
      </c>
      <c r="E53" s="56" t="s">
        <v>561</v>
      </c>
      <c r="F53" s="57">
        <v>0</v>
      </c>
      <c r="G53" s="398">
        <f>C53*D53*F53</f>
        <v>0</v>
      </c>
      <c r="H53" s="345" t="s">
        <v>566</v>
      </c>
      <c r="I53" s="345" t="s">
        <v>566</v>
      </c>
      <c r="J53" s="345" t="s">
        <v>566</v>
      </c>
      <c r="L53" s="806" t="str">
        <f t="shared" si="9"/>
        <v/>
      </c>
      <c r="M53" s="806" t="str">
        <f t="shared" si="10"/>
        <v/>
      </c>
      <c r="N53" s="806" t="str">
        <f t="shared" si="11"/>
        <v/>
      </c>
    </row>
    <row r="54" spans="1:14" ht="28">
      <c r="A54" s="37" t="s">
        <v>25</v>
      </c>
      <c r="B54" s="231" t="s">
        <v>936</v>
      </c>
      <c r="C54" s="55">
        <v>1</v>
      </c>
      <c r="D54" s="55">
        <v>1</v>
      </c>
      <c r="E54" s="56" t="s">
        <v>561</v>
      </c>
      <c r="F54" s="57">
        <v>0</v>
      </c>
      <c r="G54" s="398">
        <f>C54*D54*F54</f>
        <v>0</v>
      </c>
      <c r="H54" s="345" t="s">
        <v>566</v>
      </c>
      <c r="I54" s="345" t="s">
        <v>566</v>
      </c>
      <c r="J54" s="345" t="s">
        <v>566</v>
      </c>
      <c r="L54" s="806" t="str">
        <f t="shared" si="9"/>
        <v/>
      </c>
      <c r="M54" s="806" t="str">
        <f t="shared" si="10"/>
        <v/>
      </c>
      <c r="N54" s="806" t="str">
        <f t="shared" si="11"/>
        <v/>
      </c>
    </row>
    <row r="55" spans="1:14" ht="28">
      <c r="A55" s="37" t="s">
        <v>26</v>
      </c>
      <c r="B55" s="231" t="s">
        <v>937</v>
      </c>
      <c r="C55" s="55">
        <v>1</v>
      </c>
      <c r="D55" s="55">
        <v>1</v>
      </c>
      <c r="E55" s="56" t="s">
        <v>561</v>
      </c>
      <c r="F55" s="57">
        <v>0</v>
      </c>
      <c r="G55" s="398">
        <f t="shared" si="8"/>
        <v>0</v>
      </c>
      <c r="H55" s="345" t="s">
        <v>566</v>
      </c>
      <c r="I55" s="345" t="s">
        <v>566</v>
      </c>
      <c r="J55" s="345" t="s">
        <v>566</v>
      </c>
      <c r="L55" s="806" t="str">
        <f t="shared" si="9"/>
        <v/>
      </c>
      <c r="M55" s="806" t="str">
        <f t="shared" si="10"/>
        <v/>
      </c>
      <c r="N55" s="806" t="str">
        <f t="shared" si="11"/>
        <v/>
      </c>
    </row>
    <row r="56" spans="1:14" ht="42">
      <c r="A56" s="81"/>
      <c r="B56" s="662" t="s">
        <v>2868</v>
      </c>
      <c r="C56" s="55"/>
      <c r="D56" s="55"/>
      <c r="E56" s="56"/>
      <c r="F56" s="57"/>
      <c r="G56" s="398"/>
      <c r="H56" s="345" t="s">
        <v>566</v>
      </c>
      <c r="I56" s="345" t="s">
        <v>566</v>
      </c>
      <c r="J56" s="345" t="s">
        <v>566</v>
      </c>
      <c r="L56" s="806"/>
      <c r="M56" s="806"/>
      <c r="N56" s="806" t="str">
        <f t="shared" si="11"/>
        <v/>
      </c>
    </row>
    <row r="57" spans="1:14" ht="28">
      <c r="A57" s="37" t="s">
        <v>27</v>
      </c>
      <c r="B57" s="231" t="s">
        <v>938</v>
      </c>
      <c r="C57" s="55">
        <v>1</v>
      </c>
      <c r="D57" s="55">
        <v>1</v>
      </c>
      <c r="E57" s="56" t="s">
        <v>561</v>
      </c>
      <c r="F57" s="57">
        <v>0</v>
      </c>
      <c r="G57" s="398">
        <f t="shared" si="8"/>
        <v>0</v>
      </c>
      <c r="H57" s="345" t="s">
        <v>566</v>
      </c>
      <c r="I57" s="345" t="s">
        <v>566</v>
      </c>
      <c r="J57" s="345" t="s">
        <v>566</v>
      </c>
      <c r="L57" s="806" t="str">
        <f t="shared" si="9"/>
        <v/>
      </c>
      <c r="M57" s="806" t="str">
        <f t="shared" si="10"/>
        <v/>
      </c>
      <c r="N57" s="806" t="str">
        <f t="shared" si="11"/>
        <v/>
      </c>
    </row>
    <row r="58" spans="1:14" ht="28">
      <c r="A58" s="37" t="s">
        <v>28</v>
      </c>
      <c r="B58" s="193" t="s">
        <v>929</v>
      </c>
      <c r="C58" s="55">
        <v>1</v>
      </c>
      <c r="D58" s="55">
        <v>1</v>
      </c>
      <c r="E58" s="56" t="s">
        <v>561</v>
      </c>
      <c r="F58" s="57">
        <v>0</v>
      </c>
      <c r="G58" s="398">
        <f t="shared" si="8"/>
        <v>0</v>
      </c>
      <c r="H58" s="345" t="s">
        <v>566</v>
      </c>
      <c r="I58" s="345" t="s">
        <v>566</v>
      </c>
      <c r="J58" s="345" t="s">
        <v>566</v>
      </c>
      <c r="L58" s="806" t="str">
        <f t="shared" si="9"/>
        <v/>
      </c>
      <c r="M58" s="806" t="str">
        <f t="shared" si="10"/>
        <v/>
      </c>
      <c r="N58" s="806" t="str">
        <f t="shared" si="11"/>
        <v/>
      </c>
    </row>
    <row r="59" spans="1:14" ht="28">
      <c r="A59" s="37" t="s">
        <v>29</v>
      </c>
      <c r="B59" s="193" t="s">
        <v>914</v>
      </c>
      <c r="C59" s="55">
        <v>1</v>
      </c>
      <c r="D59" s="55">
        <v>1</v>
      </c>
      <c r="E59" s="56" t="s">
        <v>561</v>
      </c>
      <c r="F59" s="57">
        <v>0</v>
      </c>
      <c r="G59" s="398">
        <f t="shared" si="8"/>
        <v>0</v>
      </c>
      <c r="H59" s="345" t="s">
        <v>566</v>
      </c>
      <c r="I59" s="345" t="s">
        <v>566</v>
      </c>
      <c r="J59" s="345" t="s">
        <v>566</v>
      </c>
      <c r="L59" s="806" t="str">
        <f t="shared" si="9"/>
        <v/>
      </c>
      <c r="M59" s="806" t="str">
        <f t="shared" si="10"/>
        <v/>
      </c>
      <c r="N59" s="806" t="str">
        <f t="shared" si="11"/>
        <v/>
      </c>
    </row>
    <row r="60" spans="1:14" ht="28">
      <c r="A60" s="37" t="s">
        <v>30</v>
      </c>
      <c r="B60" s="231" t="s">
        <v>939</v>
      </c>
      <c r="C60" s="55">
        <v>1</v>
      </c>
      <c r="D60" s="55">
        <v>1</v>
      </c>
      <c r="E60" s="56" t="s">
        <v>561</v>
      </c>
      <c r="F60" s="57">
        <v>0</v>
      </c>
      <c r="G60" s="398">
        <f t="shared" si="8"/>
        <v>0</v>
      </c>
      <c r="H60" s="345" t="s">
        <v>566</v>
      </c>
      <c r="I60" s="345" t="s">
        <v>566</v>
      </c>
      <c r="J60" s="345" t="s">
        <v>566</v>
      </c>
      <c r="L60" s="806" t="str">
        <f t="shared" si="9"/>
        <v/>
      </c>
      <c r="M60" s="806" t="str">
        <f t="shared" si="10"/>
        <v/>
      </c>
      <c r="N60" s="806" t="str">
        <f t="shared" si="11"/>
        <v/>
      </c>
    </row>
    <row r="61" spans="1:14" ht="28">
      <c r="A61" s="62" t="s">
        <v>31</v>
      </c>
      <c r="B61" s="175" t="s">
        <v>915</v>
      </c>
      <c r="C61" s="82"/>
      <c r="D61" s="60">
        <v>0</v>
      </c>
      <c r="E61" s="61" t="s">
        <v>563</v>
      </c>
      <c r="F61" s="436">
        <f>G50+G51+G52+G54+G55+G57+G53</f>
        <v>0</v>
      </c>
      <c r="G61" s="398">
        <f>D61*F61</f>
        <v>0</v>
      </c>
      <c r="H61" s="345" t="s">
        <v>566</v>
      </c>
      <c r="I61" s="345" t="s">
        <v>566</v>
      </c>
      <c r="J61" s="345" t="s">
        <v>566</v>
      </c>
      <c r="L61" s="806" t="str">
        <f t="shared" si="9"/>
        <v/>
      </c>
      <c r="M61" s="806" t="str">
        <f t="shared" si="10"/>
        <v/>
      </c>
      <c r="N61" s="806" t="str">
        <f t="shared" si="11"/>
        <v/>
      </c>
    </row>
    <row r="62" spans="1:14" ht="28">
      <c r="A62" s="62" t="s">
        <v>696</v>
      </c>
      <c r="B62" s="227" t="s">
        <v>940</v>
      </c>
      <c r="C62" s="55">
        <v>1</v>
      </c>
      <c r="D62" s="55">
        <v>1</v>
      </c>
      <c r="E62" s="56" t="s">
        <v>561</v>
      </c>
      <c r="F62" s="57">
        <v>0</v>
      </c>
      <c r="G62" s="398">
        <f>C62*D62*F62</f>
        <v>0</v>
      </c>
      <c r="H62" s="345" t="s">
        <v>566</v>
      </c>
      <c r="I62" s="345" t="s">
        <v>566</v>
      </c>
      <c r="J62" s="345" t="s">
        <v>566</v>
      </c>
      <c r="L62" s="806" t="str">
        <f t="shared" si="9"/>
        <v/>
      </c>
      <c r="M62" s="806" t="str">
        <f t="shared" si="10"/>
        <v/>
      </c>
      <c r="N62" s="806" t="str">
        <f t="shared" si="11"/>
        <v/>
      </c>
    </row>
    <row r="63" spans="1:14" ht="28">
      <c r="A63" s="37" t="s">
        <v>32</v>
      </c>
      <c r="B63" s="231" t="s">
        <v>897</v>
      </c>
      <c r="C63" s="55">
        <v>1</v>
      </c>
      <c r="D63" s="55">
        <v>1</v>
      </c>
      <c r="E63" s="56" t="s">
        <v>561</v>
      </c>
      <c r="F63" s="57">
        <v>0</v>
      </c>
      <c r="G63" s="398">
        <f>C63*D63*F63</f>
        <v>0</v>
      </c>
      <c r="H63" s="345" t="s">
        <v>566</v>
      </c>
      <c r="I63" s="345" t="s">
        <v>566</v>
      </c>
      <c r="J63" s="345" t="s">
        <v>566</v>
      </c>
      <c r="L63" s="806" t="str">
        <f t="shared" si="9"/>
        <v/>
      </c>
      <c r="M63" s="806" t="str">
        <f t="shared" si="10"/>
        <v/>
      </c>
      <c r="N63" s="806" t="str">
        <f t="shared" si="11"/>
        <v/>
      </c>
    </row>
    <row r="64" spans="1:14" s="51" customFormat="1" ht="19" customHeight="1">
      <c r="A64" s="201">
        <v>4</v>
      </c>
      <c r="B64" s="617" t="s">
        <v>1013</v>
      </c>
      <c r="C64" s="77"/>
      <c r="D64" s="78"/>
      <c r="E64" s="78"/>
      <c r="F64" s="79"/>
      <c r="G64" s="399">
        <f>SUM(G50:G63)</f>
        <v>0</v>
      </c>
      <c r="H64" s="244"/>
      <c r="I64" s="244"/>
      <c r="J64" s="244"/>
      <c r="L64" s="808">
        <f>SUM(L50:L63)</f>
        <v>0</v>
      </c>
      <c r="M64" s="808">
        <f>SUM(M50:M63)</f>
        <v>0</v>
      </c>
      <c r="N64" s="808">
        <f>SUM(N50:N63)</f>
        <v>0</v>
      </c>
    </row>
    <row r="65" spans="1:14" ht="6" customHeight="1">
      <c r="A65" s="67"/>
      <c r="D65" s="39"/>
      <c r="G65" s="69"/>
    </row>
    <row r="66" spans="1:14">
      <c r="A66" s="200">
        <v>5</v>
      </c>
      <c r="B66" s="172" t="s">
        <v>941</v>
      </c>
      <c r="C66" s="35"/>
      <c r="D66" s="36"/>
      <c r="E66" s="36"/>
      <c r="F66" s="36"/>
      <c r="G66" s="54"/>
    </row>
    <row r="67" spans="1:14" ht="42">
      <c r="A67" s="247" t="s">
        <v>818</v>
      </c>
      <c r="B67" s="246" t="s">
        <v>560</v>
      </c>
      <c r="C67" s="246" t="s">
        <v>917</v>
      </c>
      <c r="D67" s="246" t="s">
        <v>918</v>
      </c>
      <c r="E67" s="246" t="s">
        <v>919</v>
      </c>
      <c r="F67" s="246" t="s">
        <v>920</v>
      </c>
      <c r="G67" s="250" t="s">
        <v>558</v>
      </c>
      <c r="H67" s="404" t="s">
        <v>2793</v>
      </c>
      <c r="I67" s="404" t="s">
        <v>820</v>
      </c>
      <c r="J67" s="404" t="s">
        <v>2858</v>
      </c>
      <c r="K67" s="304"/>
      <c r="L67" s="805" t="s">
        <v>2793</v>
      </c>
      <c r="M67" s="805" t="s">
        <v>820</v>
      </c>
      <c r="N67" s="805" t="s">
        <v>2858</v>
      </c>
    </row>
    <row r="68" spans="1:14" ht="28">
      <c r="A68" s="37" t="s">
        <v>33</v>
      </c>
      <c r="B68" s="693" t="s">
        <v>942</v>
      </c>
      <c r="C68" s="55">
        <v>1</v>
      </c>
      <c r="D68" s="55">
        <v>1</v>
      </c>
      <c r="E68" s="56" t="s">
        <v>561</v>
      </c>
      <c r="F68" s="57">
        <v>0</v>
      </c>
      <c r="G68" s="398">
        <f t="shared" ref="G68:G73" si="12">C68*D68*F68</f>
        <v>0</v>
      </c>
      <c r="H68" s="345" t="s">
        <v>566</v>
      </c>
      <c r="I68" s="345" t="s">
        <v>566</v>
      </c>
      <c r="J68" s="345" t="s">
        <v>566</v>
      </c>
      <c r="L68" s="806" t="str">
        <f>IF(OR(H68="Oui",H68="Yes"),G68,"")</f>
        <v/>
      </c>
      <c r="M68" s="806" t="str">
        <f>IF(OR(I68="Oui",I68="Yes"),G68,"")</f>
        <v/>
      </c>
      <c r="N68" s="806" t="str">
        <f>IF(OR(J68="Oui",J68="Yes"),G68,"")</f>
        <v/>
      </c>
    </row>
    <row r="69" spans="1:14" ht="23.75" customHeight="1">
      <c r="A69" s="81" t="s">
        <v>573</v>
      </c>
      <c r="B69" s="694" t="s">
        <v>943</v>
      </c>
      <c r="C69" s="55">
        <v>1</v>
      </c>
      <c r="D69" s="55">
        <v>1</v>
      </c>
      <c r="E69" s="56" t="s">
        <v>561</v>
      </c>
      <c r="F69" s="57">
        <v>0</v>
      </c>
      <c r="G69" s="398">
        <f t="shared" si="12"/>
        <v>0</v>
      </c>
      <c r="H69" s="345" t="s">
        <v>566</v>
      </c>
      <c r="I69" s="345" t="s">
        <v>566</v>
      </c>
      <c r="J69" s="345" t="s">
        <v>566</v>
      </c>
      <c r="L69" s="806" t="str">
        <f t="shared" ref="L69:L78" si="13">IF(OR(H69="Oui",H69="Yes"),G69,"")</f>
        <v/>
      </c>
      <c r="M69" s="806" t="str">
        <f t="shared" ref="M69:M78" si="14">IF(OR(I69="Oui",I69="Yes"),G69,"")</f>
        <v/>
      </c>
      <c r="N69" s="806" t="str">
        <f t="shared" ref="N69:N78" si="15">IF(OR(J69="Oui",J69="Yes"),G69,"")</f>
        <v/>
      </c>
    </row>
    <row r="70" spans="1:14" ht="28">
      <c r="A70" s="37" t="s">
        <v>34</v>
      </c>
      <c r="B70" s="693" t="s">
        <v>944</v>
      </c>
      <c r="C70" s="55">
        <v>1</v>
      </c>
      <c r="D70" s="55">
        <v>1</v>
      </c>
      <c r="E70" s="56" t="s">
        <v>561</v>
      </c>
      <c r="F70" s="57">
        <v>0</v>
      </c>
      <c r="G70" s="398">
        <f t="shared" si="12"/>
        <v>0</v>
      </c>
      <c r="H70" s="345" t="s">
        <v>566</v>
      </c>
      <c r="I70" s="345" t="s">
        <v>566</v>
      </c>
      <c r="J70" s="345" t="s">
        <v>566</v>
      </c>
      <c r="L70" s="806" t="str">
        <f t="shared" si="13"/>
        <v/>
      </c>
      <c r="M70" s="806" t="str">
        <f t="shared" si="14"/>
        <v/>
      </c>
      <c r="N70" s="806" t="str">
        <f t="shared" si="15"/>
        <v/>
      </c>
    </row>
    <row r="71" spans="1:14" ht="28">
      <c r="A71" s="37" t="s">
        <v>35</v>
      </c>
      <c r="B71" s="693" t="s">
        <v>945</v>
      </c>
      <c r="C71" s="55">
        <v>1</v>
      </c>
      <c r="D71" s="55">
        <v>1</v>
      </c>
      <c r="E71" s="56" t="s">
        <v>561</v>
      </c>
      <c r="F71" s="57">
        <v>0</v>
      </c>
      <c r="G71" s="398">
        <f t="shared" si="12"/>
        <v>0</v>
      </c>
      <c r="H71" s="345" t="s">
        <v>566</v>
      </c>
      <c r="I71" s="345" t="s">
        <v>566</v>
      </c>
      <c r="J71" s="345" t="s">
        <v>566</v>
      </c>
      <c r="L71" s="806" t="str">
        <f t="shared" si="13"/>
        <v/>
      </c>
      <c r="M71" s="806" t="str">
        <f t="shared" si="14"/>
        <v/>
      </c>
      <c r="N71" s="806" t="str">
        <f t="shared" si="15"/>
        <v/>
      </c>
    </row>
    <row r="72" spans="1:14" ht="28">
      <c r="A72" s="37" t="s">
        <v>36</v>
      </c>
      <c r="B72" s="693" t="s">
        <v>946</v>
      </c>
      <c r="C72" s="55">
        <v>1</v>
      </c>
      <c r="D72" s="55">
        <v>1</v>
      </c>
      <c r="E72" s="56" t="s">
        <v>561</v>
      </c>
      <c r="F72" s="57">
        <v>0</v>
      </c>
      <c r="G72" s="398">
        <f t="shared" si="12"/>
        <v>0</v>
      </c>
      <c r="H72" s="345" t="s">
        <v>566</v>
      </c>
      <c r="I72" s="345" t="s">
        <v>566</v>
      </c>
      <c r="J72" s="345" t="s">
        <v>566</v>
      </c>
      <c r="L72" s="806" t="str">
        <f t="shared" si="13"/>
        <v/>
      </c>
      <c r="M72" s="806" t="str">
        <f t="shared" si="14"/>
        <v/>
      </c>
      <c r="N72" s="806" t="str">
        <f t="shared" si="15"/>
        <v/>
      </c>
    </row>
    <row r="73" spans="1:14" ht="28">
      <c r="A73" s="37" t="s">
        <v>37</v>
      </c>
      <c r="B73" s="695" t="s">
        <v>929</v>
      </c>
      <c r="C73" s="55">
        <v>1</v>
      </c>
      <c r="D73" s="55">
        <v>1</v>
      </c>
      <c r="E73" s="56" t="s">
        <v>561</v>
      </c>
      <c r="F73" s="57">
        <v>0</v>
      </c>
      <c r="G73" s="398">
        <f t="shared" si="12"/>
        <v>0</v>
      </c>
      <c r="H73" s="345" t="s">
        <v>566</v>
      </c>
      <c r="I73" s="345" t="s">
        <v>566</v>
      </c>
      <c r="J73" s="345" t="s">
        <v>566</v>
      </c>
      <c r="L73" s="806" t="str">
        <f t="shared" si="13"/>
        <v/>
      </c>
      <c r="M73" s="806" t="str">
        <f t="shared" si="14"/>
        <v/>
      </c>
      <c r="N73" s="806" t="str">
        <f t="shared" si="15"/>
        <v/>
      </c>
    </row>
    <row r="74" spans="1:14" ht="28">
      <c r="A74" s="37" t="s">
        <v>38</v>
      </c>
      <c r="B74" s="695" t="s">
        <v>914</v>
      </c>
      <c r="C74" s="55">
        <v>1</v>
      </c>
      <c r="D74" s="55">
        <v>1</v>
      </c>
      <c r="E74" s="56" t="s">
        <v>561</v>
      </c>
      <c r="F74" s="57">
        <v>10</v>
      </c>
      <c r="G74" s="398">
        <v>0</v>
      </c>
      <c r="H74" s="345" t="s">
        <v>566</v>
      </c>
      <c r="I74" s="345" t="s">
        <v>566</v>
      </c>
      <c r="J74" s="345" t="s">
        <v>566</v>
      </c>
      <c r="L74" s="806" t="str">
        <f t="shared" si="13"/>
        <v/>
      </c>
      <c r="M74" s="806" t="str">
        <f t="shared" si="14"/>
        <v/>
      </c>
      <c r="N74" s="806" t="str">
        <f t="shared" si="15"/>
        <v/>
      </c>
    </row>
    <row r="75" spans="1:14" ht="28">
      <c r="A75" s="62" t="s">
        <v>39</v>
      </c>
      <c r="B75" s="696" t="s">
        <v>915</v>
      </c>
      <c r="C75" s="85"/>
      <c r="D75" s="60">
        <v>0</v>
      </c>
      <c r="E75" s="61" t="s">
        <v>563</v>
      </c>
      <c r="F75" s="436">
        <f>G68+G70+G71+G72</f>
        <v>0</v>
      </c>
      <c r="G75" s="398">
        <f>D75*F75</f>
        <v>0</v>
      </c>
      <c r="H75" s="345" t="s">
        <v>566</v>
      </c>
      <c r="I75" s="345" t="s">
        <v>566</v>
      </c>
      <c r="J75" s="345" t="s">
        <v>566</v>
      </c>
      <c r="L75" s="806" t="str">
        <f t="shared" si="13"/>
        <v/>
      </c>
      <c r="M75" s="806" t="str">
        <f t="shared" si="14"/>
        <v/>
      </c>
      <c r="N75" s="806" t="str">
        <f t="shared" si="15"/>
        <v/>
      </c>
    </row>
    <row r="76" spans="1:14" ht="28">
      <c r="A76" s="37" t="s">
        <v>520</v>
      </c>
      <c r="B76" s="693" t="s">
        <v>947</v>
      </c>
      <c r="C76" s="55">
        <v>1</v>
      </c>
      <c r="D76" s="55">
        <v>1</v>
      </c>
      <c r="E76" s="56" t="s">
        <v>561</v>
      </c>
      <c r="F76" s="57">
        <v>0</v>
      </c>
      <c r="G76" s="398">
        <f>C76*D76*F76</f>
        <v>0</v>
      </c>
      <c r="H76" s="345" t="s">
        <v>566</v>
      </c>
      <c r="I76" s="345" t="s">
        <v>566</v>
      </c>
      <c r="J76" s="345" t="s">
        <v>566</v>
      </c>
      <c r="L76" s="806" t="str">
        <f t="shared" si="13"/>
        <v/>
      </c>
      <c r="M76" s="806" t="str">
        <f t="shared" si="14"/>
        <v/>
      </c>
      <c r="N76" s="806" t="str">
        <f t="shared" si="15"/>
        <v/>
      </c>
    </row>
    <row r="77" spans="1:14" ht="28">
      <c r="A77" s="62" t="s">
        <v>697</v>
      </c>
      <c r="B77" s="694" t="s">
        <v>940</v>
      </c>
      <c r="C77" s="55">
        <v>1</v>
      </c>
      <c r="D77" s="55">
        <v>1</v>
      </c>
      <c r="E77" s="56" t="s">
        <v>561</v>
      </c>
      <c r="F77" s="57">
        <v>0</v>
      </c>
      <c r="G77" s="398">
        <f>C77*D77*F77</f>
        <v>0</v>
      </c>
      <c r="H77" s="345" t="s">
        <v>566</v>
      </c>
      <c r="I77" s="345" t="s">
        <v>566</v>
      </c>
      <c r="J77" s="345" t="s">
        <v>566</v>
      </c>
      <c r="L77" s="806" t="str">
        <f t="shared" si="13"/>
        <v/>
      </c>
      <c r="M77" s="806" t="str">
        <f t="shared" si="14"/>
        <v/>
      </c>
      <c r="N77" s="806" t="str">
        <f t="shared" si="15"/>
        <v/>
      </c>
    </row>
    <row r="78" spans="1:14" ht="28">
      <c r="A78" s="37" t="s">
        <v>40</v>
      </c>
      <c r="B78" s="693" t="s">
        <v>897</v>
      </c>
      <c r="C78" s="55">
        <v>1</v>
      </c>
      <c r="D78" s="55">
        <v>1</v>
      </c>
      <c r="E78" s="56" t="s">
        <v>561</v>
      </c>
      <c r="F78" s="57">
        <v>0</v>
      </c>
      <c r="G78" s="398">
        <f>C78*D78*F78</f>
        <v>0</v>
      </c>
      <c r="H78" s="345" t="s">
        <v>566</v>
      </c>
      <c r="I78" s="345" t="s">
        <v>566</v>
      </c>
      <c r="J78" s="345" t="s">
        <v>566</v>
      </c>
      <c r="L78" s="806" t="str">
        <f t="shared" si="13"/>
        <v/>
      </c>
      <c r="M78" s="806" t="str">
        <f t="shared" si="14"/>
        <v/>
      </c>
      <c r="N78" s="806" t="str">
        <f t="shared" si="15"/>
        <v/>
      </c>
    </row>
    <row r="79" spans="1:14" s="51" customFormat="1" ht="19" customHeight="1">
      <c r="A79" s="201">
        <v>5</v>
      </c>
      <c r="B79" s="617" t="s">
        <v>1012</v>
      </c>
      <c r="C79" s="77"/>
      <c r="D79" s="78"/>
      <c r="E79" s="78"/>
      <c r="F79" s="79"/>
      <c r="G79" s="399">
        <f>SUM(G68:G78)</f>
        <v>0</v>
      </c>
      <c r="H79" s="244"/>
      <c r="I79" s="244"/>
      <c r="J79" s="244"/>
      <c r="L79" s="808">
        <f>SUM(L68:L78)</f>
        <v>0</v>
      </c>
      <c r="M79" s="808">
        <f>SUM(M68:M78)</f>
        <v>0</v>
      </c>
      <c r="N79" s="808">
        <f>SUM(N68:N78)</f>
        <v>0</v>
      </c>
    </row>
    <row r="80" spans="1:14" ht="6" customHeight="1">
      <c r="A80" s="86"/>
      <c r="D80" s="39"/>
      <c r="G80" s="80"/>
    </row>
    <row r="81" spans="1:14" ht="14">
      <c r="A81" s="87">
        <v>6</v>
      </c>
      <c r="B81" s="174" t="s">
        <v>948</v>
      </c>
      <c r="C81" s="70"/>
      <c r="D81" s="71"/>
      <c r="E81" s="71"/>
      <c r="F81" s="71"/>
      <c r="G81" s="80"/>
    </row>
    <row r="82" spans="1:14" ht="42">
      <c r="A82" s="247" t="s">
        <v>818</v>
      </c>
      <c r="B82" s="246" t="s">
        <v>560</v>
      </c>
      <c r="C82" s="246" t="s">
        <v>917</v>
      </c>
      <c r="D82" s="246" t="s">
        <v>918</v>
      </c>
      <c r="E82" s="246" t="s">
        <v>919</v>
      </c>
      <c r="F82" s="246" t="s">
        <v>920</v>
      </c>
      <c r="G82" s="250" t="s">
        <v>558</v>
      </c>
      <c r="H82" s="404" t="s">
        <v>2793</v>
      </c>
      <c r="I82" s="404" t="s">
        <v>820</v>
      </c>
      <c r="J82" s="404" t="s">
        <v>2858</v>
      </c>
      <c r="K82" s="304"/>
      <c r="L82" s="805" t="s">
        <v>2793</v>
      </c>
      <c r="M82" s="805" t="s">
        <v>820</v>
      </c>
      <c r="N82" s="805" t="s">
        <v>2858</v>
      </c>
    </row>
    <row r="83" spans="1:14" ht="28">
      <c r="A83" s="74" t="s">
        <v>41</v>
      </c>
      <c r="B83" s="175" t="s">
        <v>949</v>
      </c>
      <c r="C83" s="55">
        <v>1</v>
      </c>
      <c r="D83" s="55">
        <v>1</v>
      </c>
      <c r="E83" s="56" t="s">
        <v>561</v>
      </c>
      <c r="F83" s="57">
        <v>0</v>
      </c>
      <c r="G83" s="398">
        <f>C83*D83*F83</f>
        <v>0</v>
      </c>
      <c r="H83" s="345" t="s">
        <v>566</v>
      </c>
      <c r="I83" s="345" t="s">
        <v>566</v>
      </c>
      <c r="J83" s="345" t="s">
        <v>566</v>
      </c>
      <c r="L83" s="806" t="str">
        <f>IF(OR(H83="Oui",H83="Yes"),G83,"")</f>
        <v/>
      </c>
      <c r="M83" s="806" t="str">
        <f>IF(OR(I83="Oui",I83="Yes"),G83,"")</f>
        <v/>
      </c>
      <c r="N83" s="806" t="str">
        <f>IF(OR(J83="Oui",J83="Yes"),G83,"")</f>
        <v/>
      </c>
    </row>
    <row r="84" spans="1:14" ht="28">
      <c r="A84" s="62" t="s">
        <v>42</v>
      </c>
      <c r="B84" s="193" t="s">
        <v>950</v>
      </c>
      <c r="C84" s="82"/>
      <c r="D84" s="60">
        <v>0</v>
      </c>
      <c r="E84" s="61" t="s">
        <v>563</v>
      </c>
      <c r="F84" s="436">
        <f>G83</f>
        <v>0</v>
      </c>
      <c r="G84" s="398">
        <f>D84*F84</f>
        <v>0</v>
      </c>
      <c r="H84" s="345" t="s">
        <v>566</v>
      </c>
      <c r="I84" s="345" t="s">
        <v>566</v>
      </c>
      <c r="J84" s="345" t="s">
        <v>566</v>
      </c>
      <c r="L84" s="806" t="str">
        <f t="shared" ref="L84:L93" si="16">IF(OR(H84="Oui",H84="Yes"),G84,"")</f>
        <v/>
      </c>
      <c r="M84" s="806" t="str">
        <f t="shared" ref="M84:M93" si="17">IF(OR(I84="Oui",I84="Yes"),G84,"")</f>
        <v/>
      </c>
      <c r="N84" s="806" t="str">
        <f t="shared" ref="N84:N93" si="18">IF(OR(J84="Oui",J84="Yes"),G84,"")</f>
        <v/>
      </c>
    </row>
    <row r="85" spans="1:14" ht="28">
      <c r="A85" s="62" t="s">
        <v>43</v>
      </c>
      <c r="B85" s="175" t="s">
        <v>951</v>
      </c>
      <c r="C85" s="55">
        <v>1</v>
      </c>
      <c r="D85" s="55">
        <v>1</v>
      </c>
      <c r="E85" s="56" t="s">
        <v>561</v>
      </c>
      <c r="F85" s="57">
        <v>0</v>
      </c>
      <c r="G85" s="398">
        <f>C85*D85*F85</f>
        <v>0</v>
      </c>
      <c r="H85" s="345" t="s">
        <v>566</v>
      </c>
      <c r="I85" s="345" t="s">
        <v>566</v>
      </c>
      <c r="J85" s="345" t="s">
        <v>566</v>
      </c>
      <c r="L85" s="806" t="str">
        <f t="shared" si="16"/>
        <v/>
      </c>
      <c r="M85" s="806" t="str">
        <f t="shared" si="17"/>
        <v/>
      </c>
      <c r="N85" s="806" t="str">
        <f t="shared" si="18"/>
        <v/>
      </c>
    </row>
    <row r="86" spans="1:14" ht="28">
      <c r="A86" s="62" t="s">
        <v>44</v>
      </c>
      <c r="B86" s="193" t="s">
        <v>950</v>
      </c>
      <c r="C86" s="82"/>
      <c r="D86" s="60">
        <v>0</v>
      </c>
      <c r="E86" s="61" t="s">
        <v>563</v>
      </c>
      <c r="F86" s="436">
        <f>G85</f>
        <v>0</v>
      </c>
      <c r="G86" s="398">
        <f>D86*F86</f>
        <v>0</v>
      </c>
      <c r="H86" s="345" t="s">
        <v>566</v>
      </c>
      <c r="I86" s="345" t="s">
        <v>566</v>
      </c>
      <c r="J86" s="345" t="s">
        <v>566</v>
      </c>
      <c r="L86" s="806" t="str">
        <f t="shared" si="16"/>
        <v/>
      </c>
      <c r="M86" s="806" t="str">
        <f t="shared" si="17"/>
        <v/>
      </c>
      <c r="N86" s="806" t="str">
        <f t="shared" si="18"/>
        <v/>
      </c>
    </row>
    <row r="87" spans="1:14" ht="28">
      <c r="A87" s="62" t="s">
        <v>45</v>
      </c>
      <c r="B87" s="193" t="s">
        <v>929</v>
      </c>
      <c r="C87" s="55">
        <v>1</v>
      </c>
      <c r="D87" s="55">
        <v>1</v>
      </c>
      <c r="E87" s="56" t="s">
        <v>561</v>
      </c>
      <c r="F87" s="57">
        <v>0</v>
      </c>
      <c r="G87" s="398">
        <f>C87*D87*F87</f>
        <v>0</v>
      </c>
      <c r="H87" s="345" t="s">
        <v>566</v>
      </c>
      <c r="I87" s="345" t="s">
        <v>566</v>
      </c>
      <c r="J87" s="345" t="s">
        <v>566</v>
      </c>
      <c r="L87" s="806" t="str">
        <f t="shared" si="16"/>
        <v/>
      </c>
      <c r="M87" s="806" t="str">
        <f t="shared" si="17"/>
        <v/>
      </c>
      <c r="N87" s="806" t="str">
        <f t="shared" si="18"/>
        <v/>
      </c>
    </row>
    <row r="88" spans="1:14" ht="28">
      <c r="A88" s="62" t="s">
        <v>46</v>
      </c>
      <c r="B88" s="193" t="s">
        <v>914</v>
      </c>
      <c r="C88" s="55">
        <v>1</v>
      </c>
      <c r="D88" s="55">
        <v>1</v>
      </c>
      <c r="E88" s="56" t="s">
        <v>561</v>
      </c>
      <c r="F88" s="57">
        <v>0</v>
      </c>
      <c r="G88" s="398">
        <f>C88*D88*F88</f>
        <v>0</v>
      </c>
      <c r="H88" s="345" t="s">
        <v>566</v>
      </c>
      <c r="I88" s="345" t="s">
        <v>566</v>
      </c>
      <c r="J88" s="345" t="s">
        <v>566</v>
      </c>
      <c r="L88" s="806" t="str">
        <f t="shared" si="16"/>
        <v/>
      </c>
      <c r="M88" s="806" t="str">
        <f t="shared" si="17"/>
        <v/>
      </c>
      <c r="N88" s="806" t="str">
        <f t="shared" si="18"/>
        <v/>
      </c>
    </row>
    <row r="89" spans="1:14" ht="28">
      <c r="A89" s="62" t="s">
        <v>47</v>
      </c>
      <c r="B89" s="193" t="s">
        <v>953</v>
      </c>
      <c r="C89" s="55">
        <v>1</v>
      </c>
      <c r="D89" s="55">
        <v>1</v>
      </c>
      <c r="E89" s="56" t="s">
        <v>561</v>
      </c>
      <c r="F89" s="57">
        <v>0</v>
      </c>
      <c r="G89" s="398">
        <f>C89*D89*F89</f>
        <v>0</v>
      </c>
      <c r="H89" s="345" t="s">
        <v>566</v>
      </c>
      <c r="I89" s="345" t="s">
        <v>566</v>
      </c>
      <c r="J89" s="345" t="s">
        <v>566</v>
      </c>
      <c r="L89" s="806" t="str">
        <f t="shared" si="16"/>
        <v/>
      </c>
      <c r="M89" s="806" t="str">
        <f t="shared" si="17"/>
        <v/>
      </c>
      <c r="N89" s="806" t="str">
        <f t="shared" si="18"/>
        <v/>
      </c>
    </row>
    <row r="90" spans="1:14" ht="28">
      <c r="A90" s="62" t="s">
        <v>48</v>
      </c>
      <c r="B90" s="193" t="s">
        <v>954</v>
      </c>
      <c r="C90" s="55">
        <v>1</v>
      </c>
      <c r="D90" s="55">
        <v>1</v>
      </c>
      <c r="E90" s="56" t="s">
        <v>561</v>
      </c>
      <c r="F90" s="57">
        <v>0</v>
      </c>
      <c r="G90" s="398">
        <f>C90*D90*F90</f>
        <v>0</v>
      </c>
      <c r="H90" s="345" t="s">
        <v>566</v>
      </c>
      <c r="I90" s="345" t="s">
        <v>566</v>
      </c>
      <c r="J90" s="345" t="s">
        <v>566</v>
      </c>
      <c r="L90" s="806" t="str">
        <f t="shared" si="16"/>
        <v/>
      </c>
      <c r="M90" s="806" t="str">
        <f t="shared" si="17"/>
        <v/>
      </c>
      <c r="N90" s="806" t="str">
        <f t="shared" si="18"/>
        <v/>
      </c>
    </row>
    <row r="91" spans="1:14" ht="28">
      <c r="A91" s="62" t="s">
        <v>49</v>
      </c>
      <c r="B91" s="175" t="s">
        <v>915</v>
      </c>
      <c r="C91" s="82"/>
      <c r="D91" s="60">
        <v>0</v>
      </c>
      <c r="E91" s="61" t="s">
        <v>563</v>
      </c>
      <c r="F91" s="436">
        <f>G83+G84+G85+G86</f>
        <v>0</v>
      </c>
      <c r="G91" s="398">
        <f>D91*F91</f>
        <v>0</v>
      </c>
      <c r="H91" s="345" t="s">
        <v>566</v>
      </c>
      <c r="I91" s="345" t="s">
        <v>566</v>
      </c>
      <c r="J91" s="345" t="s">
        <v>566</v>
      </c>
      <c r="L91" s="806" t="str">
        <f t="shared" si="16"/>
        <v/>
      </c>
      <c r="M91" s="806" t="str">
        <f t="shared" si="17"/>
        <v/>
      </c>
      <c r="N91" s="806" t="str">
        <f t="shared" si="18"/>
        <v/>
      </c>
    </row>
    <row r="92" spans="1:14" ht="28">
      <c r="A92" s="74" t="s">
        <v>50</v>
      </c>
      <c r="B92" s="231" t="s">
        <v>955</v>
      </c>
      <c r="C92" s="55">
        <v>1</v>
      </c>
      <c r="D92" s="55">
        <v>1</v>
      </c>
      <c r="E92" s="56" t="s">
        <v>561</v>
      </c>
      <c r="F92" s="57">
        <v>0</v>
      </c>
      <c r="G92" s="398">
        <f>C92*D92*F92</f>
        <v>0</v>
      </c>
      <c r="H92" s="345" t="s">
        <v>566</v>
      </c>
      <c r="I92" s="345" t="s">
        <v>566</v>
      </c>
      <c r="J92" s="345" t="s">
        <v>566</v>
      </c>
      <c r="L92" s="806" t="str">
        <f t="shared" si="16"/>
        <v/>
      </c>
      <c r="M92" s="806" t="str">
        <f t="shared" si="17"/>
        <v/>
      </c>
      <c r="N92" s="806" t="str">
        <f t="shared" si="18"/>
        <v/>
      </c>
    </row>
    <row r="93" spans="1:14" ht="28">
      <c r="A93" s="74" t="s">
        <v>51</v>
      </c>
      <c r="B93" s="175" t="s">
        <v>897</v>
      </c>
      <c r="C93" s="55">
        <v>1</v>
      </c>
      <c r="D93" s="55">
        <v>1</v>
      </c>
      <c r="E93" s="56" t="s">
        <v>561</v>
      </c>
      <c r="F93" s="57">
        <v>0</v>
      </c>
      <c r="G93" s="398">
        <f>C93*D93*F93</f>
        <v>0</v>
      </c>
      <c r="H93" s="345" t="s">
        <v>566</v>
      </c>
      <c r="I93" s="345" t="s">
        <v>566</v>
      </c>
      <c r="J93" s="345" t="s">
        <v>566</v>
      </c>
      <c r="L93" s="806" t="str">
        <f t="shared" si="16"/>
        <v/>
      </c>
      <c r="M93" s="806" t="str">
        <f t="shared" si="17"/>
        <v/>
      </c>
      <c r="N93" s="806" t="str">
        <f t="shared" si="18"/>
        <v/>
      </c>
    </row>
    <row r="94" spans="1:14" s="51" customFormat="1" ht="19" customHeight="1">
      <c r="A94" s="202">
        <v>6</v>
      </c>
      <c r="B94" s="617" t="s">
        <v>1011</v>
      </c>
      <c r="C94" s="77"/>
      <c r="D94" s="78"/>
      <c r="E94" s="78"/>
      <c r="F94" s="78"/>
      <c r="G94" s="399">
        <f>SUM(G83:G93)</f>
        <v>0</v>
      </c>
      <c r="H94" s="244"/>
      <c r="I94" s="244"/>
      <c r="J94" s="244"/>
      <c r="L94" s="808">
        <f>SUM(L83:L93)</f>
        <v>0</v>
      </c>
      <c r="M94" s="808">
        <f>SUM(M83:M93)</f>
        <v>0</v>
      </c>
      <c r="N94" s="808">
        <f>SUM(N83:N93)</f>
        <v>0</v>
      </c>
    </row>
    <row r="95" spans="1:14" ht="7.5" customHeight="1">
      <c r="A95" s="67"/>
      <c r="D95" s="39"/>
      <c r="G95" s="69"/>
    </row>
    <row r="96" spans="1:14">
      <c r="A96" s="203">
        <v>10</v>
      </c>
      <c r="B96" s="173" t="s">
        <v>956</v>
      </c>
      <c r="C96" s="70"/>
      <c r="D96" s="71"/>
      <c r="E96" s="71"/>
      <c r="F96" s="71"/>
      <c r="G96" s="80"/>
    </row>
    <row r="97" spans="1:14" ht="42">
      <c r="A97" s="247" t="s">
        <v>818</v>
      </c>
      <c r="B97" s="246" t="s">
        <v>560</v>
      </c>
      <c r="C97" s="246" t="s">
        <v>917</v>
      </c>
      <c r="D97" s="246" t="s">
        <v>918</v>
      </c>
      <c r="E97" s="246" t="s">
        <v>919</v>
      </c>
      <c r="F97" s="246" t="s">
        <v>920</v>
      </c>
      <c r="G97" s="250" t="s">
        <v>558</v>
      </c>
      <c r="H97" s="404" t="s">
        <v>2793</v>
      </c>
      <c r="I97" s="404" t="s">
        <v>820</v>
      </c>
      <c r="J97" s="404" t="s">
        <v>2858</v>
      </c>
      <c r="K97" s="304"/>
      <c r="L97" s="805" t="s">
        <v>2793</v>
      </c>
      <c r="M97" s="805" t="s">
        <v>820</v>
      </c>
      <c r="N97" s="805" t="s">
        <v>2858</v>
      </c>
    </row>
    <row r="98" spans="1:14" ht="28">
      <c r="A98" s="89" t="s">
        <v>52</v>
      </c>
      <c r="B98" s="696" t="s">
        <v>957</v>
      </c>
      <c r="C98" s="55">
        <v>1</v>
      </c>
      <c r="D98" s="55">
        <v>1</v>
      </c>
      <c r="E98" s="56" t="s">
        <v>561</v>
      </c>
      <c r="F98" s="57">
        <v>0</v>
      </c>
      <c r="G98" s="398">
        <f>C98*D98*F98</f>
        <v>0</v>
      </c>
      <c r="H98" s="345" t="s">
        <v>566</v>
      </c>
      <c r="I98" s="345" t="s">
        <v>566</v>
      </c>
      <c r="J98" s="345" t="s">
        <v>566</v>
      </c>
      <c r="L98" s="806" t="str">
        <f>IF(OR(H98="Oui",H98="Yes"),G98,"")</f>
        <v/>
      </c>
      <c r="M98" s="806" t="str">
        <f>IF(OR(I98="Oui",I98="Yes"),G98,"")</f>
        <v/>
      </c>
      <c r="N98" s="806" t="str">
        <f>IF(OR(J98="Oui",J98="Yes"),G98,"")</f>
        <v/>
      </c>
    </row>
    <row r="99" spans="1:14" ht="28">
      <c r="A99" s="90" t="s">
        <v>53</v>
      </c>
      <c r="B99" s="695" t="s">
        <v>950</v>
      </c>
      <c r="C99" s="82"/>
      <c r="D99" s="60">
        <v>0</v>
      </c>
      <c r="E99" s="61" t="s">
        <v>563</v>
      </c>
      <c r="F99" s="436">
        <f>G98</f>
        <v>0</v>
      </c>
      <c r="G99" s="398">
        <f>D99*F99</f>
        <v>0</v>
      </c>
      <c r="H99" s="345" t="s">
        <v>566</v>
      </c>
      <c r="I99" s="345" t="s">
        <v>566</v>
      </c>
      <c r="J99" s="345" t="s">
        <v>566</v>
      </c>
      <c r="L99" s="806" t="str">
        <f t="shared" ref="L99:L112" si="19">IF(OR(H99="Oui",H99="Yes"),G99,"")</f>
        <v/>
      </c>
      <c r="M99" s="806" t="str">
        <f t="shared" ref="M99:M112" si="20">IF(OR(I99="Oui",I99="Yes"),G99,"")</f>
        <v/>
      </c>
      <c r="N99" s="806" t="str">
        <f t="shared" ref="N99:N112" si="21">IF(OR(J99="Oui",J99="Yes"),G99,"")</f>
        <v/>
      </c>
    </row>
    <row r="100" spans="1:14" ht="28">
      <c r="A100" s="91" t="s">
        <v>54</v>
      </c>
      <c r="B100" s="696" t="s">
        <v>958</v>
      </c>
      <c r="C100" s="55">
        <v>1</v>
      </c>
      <c r="D100" s="55">
        <v>1</v>
      </c>
      <c r="E100" s="56" t="s">
        <v>561</v>
      </c>
      <c r="F100" s="57">
        <v>0</v>
      </c>
      <c r="G100" s="398">
        <f>C100*D100*F100</f>
        <v>0</v>
      </c>
      <c r="H100" s="345" t="s">
        <v>566</v>
      </c>
      <c r="I100" s="345" t="s">
        <v>566</v>
      </c>
      <c r="J100" s="345" t="s">
        <v>566</v>
      </c>
      <c r="L100" s="806" t="str">
        <f t="shared" si="19"/>
        <v/>
      </c>
      <c r="M100" s="806" t="str">
        <f t="shared" si="20"/>
        <v/>
      </c>
      <c r="N100" s="806" t="str">
        <f t="shared" si="21"/>
        <v/>
      </c>
    </row>
    <row r="101" spans="1:14" ht="28">
      <c r="A101" s="90" t="s">
        <v>55</v>
      </c>
      <c r="B101" s="695" t="s">
        <v>950</v>
      </c>
      <c r="C101" s="82"/>
      <c r="D101" s="60">
        <v>0</v>
      </c>
      <c r="E101" s="61" t="s">
        <v>563</v>
      </c>
      <c r="F101" s="436">
        <f>G100</f>
        <v>0</v>
      </c>
      <c r="G101" s="398">
        <f>D101*F101</f>
        <v>0</v>
      </c>
      <c r="H101" s="345" t="s">
        <v>566</v>
      </c>
      <c r="I101" s="345" t="s">
        <v>566</v>
      </c>
      <c r="J101" s="345" t="s">
        <v>566</v>
      </c>
      <c r="L101" s="806" t="str">
        <f t="shared" si="19"/>
        <v/>
      </c>
      <c r="M101" s="806" t="str">
        <f t="shared" si="20"/>
        <v/>
      </c>
      <c r="N101" s="806" t="str">
        <f t="shared" si="21"/>
        <v/>
      </c>
    </row>
    <row r="102" spans="1:14" ht="28">
      <c r="A102" s="92" t="s">
        <v>549</v>
      </c>
      <c r="B102" s="696" t="s">
        <v>959</v>
      </c>
      <c r="C102" s="55">
        <v>1</v>
      </c>
      <c r="D102" s="55">
        <v>1</v>
      </c>
      <c r="E102" s="56" t="s">
        <v>561</v>
      </c>
      <c r="F102" s="57">
        <v>0</v>
      </c>
      <c r="G102" s="398">
        <f>C102*D102*F102</f>
        <v>0</v>
      </c>
      <c r="H102" s="345" t="s">
        <v>566</v>
      </c>
      <c r="I102" s="345" t="s">
        <v>566</v>
      </c>
      <c r="J102" s="345" t="s">
        <v>566</v>
      </c>
      <c r="L102" s="806" t="str">
        <f t="shared" si="19"/>
        <v/>
      </c>
      <c r="M102" s="806" t="str">
        <f t="shared" si="20"/>
        <v/>
      </c>
      <c r="N102" s="806" t="str">
        <f t="shared" si="21"/>
        <v/>
      </c>
    </row>
    <row r="103" spans="1:14" ht="28">
      <c r="A103" s="90" t="s">
        <v>547</v>
      </c>
      <c r="B103" s="695" t="s">
        <v>950</v>
      </c>
      <c r="C103" s="82"/>
      <c r="D103" s="60">
        <v>0</v>
      </c>
      <c r="E103" s="61" t="s">
        <v>563</v>
      </c>
      <c r="F103" s="436">
        <f>G102</f>
        <v>0</v>
      </c>
      <c r="G103" s="398">
        <f>D103*F103</f>
        <v>0</v>
      </c>
      <c r="H103" s="345" t="s">
        <v>566</v>
      </c>
      <c r="I103" s="345" t="s">
        <v>566</v>
      </c>
      <c r="J103" s="345" t="s">
        <v>566</v>
      </c>
      <c r="L103" s="806" t="str">
        <f t="shared" si="19"/>
        <v/>
      </c>
      <c r="M103" s="806" t="str">
        <f t="shared" si="20"/>
        <v/>
      </c>
      <c r="N103" s="806" t="str">
        <f t="shared" si="21"/>
        <v/>
      </c>
    </row>
    <row r="104" spans="1:14" ht="28">
      <c r="A104" s="92" t="s">
        <v>56</v>
      </c>
      <c r="B104" s="693" t="s">
        <v>960</v>
      </c>
      <c r="C104" s="55">
        <v>1</v>
      </c>
      <c r="D104" s="55">
        <v>1</v>
      </c>
      <c r="E104" s="56" t="s">
        <v>561</v>
      </c>
      <c r="F104" s="57">
        <v>0</v>
      </c>
      <c r="G104" s="398">
        <f>C104*D104*F104</f>
        <v>0</v>
      </c>
      <c r="H104" s="345" t="s">
        <v>566</v>
      </c>
      <c r="I104" s="345" t="s">
        <v>566</v>
      </c>
      <c r="J104" s="345" t="s">
        <v>566</v>
      </c>
      <c r="L104" s="806" t="str">
        <f t="shared" si="19"/>
        <v/>
      </c>
      <c r="M104" s="806" t="str">
        <f t="shared" si="20"/>
        <v/>
      </c>
      <c r="N104" s="806" t="str">
        <f t="shared" si="21"/>
        <v/>
      </c>
    </row>
    <row r="105" spans="1:14" ht="28">
      <c r="A105" s="90" t="s">
        <v>57</v>
      </c>
      <c r="B105" s="695" t="s">
        <v>950</v>
      </c>
      <c r="C105" s="82"/>
      <c r="D105" s="60">
        <v>0</v>
      </c>
      <c r="E105" s="61" t="s">
        <v>563</v>
      </c>
      <c r="F105" s="436">
        <f>G104</f>
        <v>0</v>
      </c>
      <c r="G105" s="398">
        <f>D105*F105</f>
        <v>0</v>
      </c>
      <c r="H105" s="345" t="s">
        <v>566</v>
      </c>
      <c r="I105" s="345" t="s">
        <v>566</v>
      </c>
      <c r="J105" s="345" t="s">
        <v>566</v>
      </c>
      <c r="L105" s="806" t="str">
        <f t="shared" si="19"/>
        <v/>
      </c>
      <c r="M105" s="806" t="str">
        <f t="shared" si="20"/>
        <v/>
      </c>
      <c r="N105" s="806" t="str">
        <f t="shared" si="21"/>
        <v/>
      </c>
    </row>
    <row r="106" spans="1:14" ht="28">
      <c r="A106" s="93" t="s">
        <v>58</v>
      </c>
      <c r="B106" s="696" t="s">
        <v>961</v>
      </c>
      <c r="C106" s="55">
        <v>1</v>
      </c>
      <c r="D106" s="55">
        <v>1</v>
      </c>
      <c r="E106" s="56" t="s">
        <v>561</v>
      </c>
      <c r="F106" s="57">
        <v>0</v>
      </c>
      <c r="G106" s="398">
        <f>C106*D106*F106</f>
        <v>0</v>
      </c>
      <c r="H106" s="345" t="s">
        <v>566</v>
      </c>
      <c r="I106" s="345" t="s">
        <v>566</v>
      </c>
      <c r="J106" s="345" t="s">
        <v>566</v>
      </c>
      <c r="L106" s="806" t="str">
        <f t="shared" si="19"/>
        <v/>
      </c>
      <c r="M106" s="806" t="str">
        <f t="shared" si="20"/>
        <v/>
      </c>
      <c r="N106" s="806" t="str">
        <f t="shared" si="21"/>
        <v/>
      </c>
    </row>
    <row r="107" spans="1:14" ht="28">
      <c r="A107" s="93" t="s">
        <v>59</v>
      </c>
      <c r="B107" s="696" t="s">
        <v>951</v>
      </c>
      <c r="C107" s="55">
        <v>1</v>
      </c>
      <c r="D107" s="55">
        <v>1</v>
      </c>
      <c r="E107" s="56" t="s">
        <v>561</v>
      </c>
      <c r="F107" s="57">
        <v>0</v>
      </c>
      <c r="G107" s="398">
        <f>C107*D107*F107</f>
        <v>0</v>
      </c>
      <c r="H107" s="345" t="s">
        <v>566</v>
      </c>
      <c r="I107" s="345" t="s">
        <v>566</v>
      </c>
      <c r="J107" s="345" t="s">
        <v>566</v>
      </c>
      <c r="L107" s="806" t="str">
        <f t="shared" si="19"/>
        <v/>
      </c>
      <c r="M107" s="806" t="str">
        <f t="shared" si="20"/>
        <v/>
      </c>
      <c r="N107" s="806" t="str">
        <f t="shared" si="21"/>
        <v/>
      </c>
    </row>
    <row r="108" spans="1:14" ht="28">
      <c r="A108" s="94" t="s">
        <v>60</v>
      </c>
      <c r="B108" s="695" t="s">
        <v>950</v>
      </c>
      <c r="C108" s="82"/>
      <c r="D108" s="60">
        <v>0</v>
      </c>
      <c r="E108" s="61" t="s">
        <v>563</v>
      </c>
      <c r="F108" s="436">
        <f>G107</f>
        <v>0</v>
      </c>
      <c r="G108" s="398">
        <f>D108*F108</f>
        <v>0</v>
      </c>
      <c r="H108" s="345" t="s">
        <v>566</v>
      </c>
      <c r="I108" s="345" t="s">
        <v>566</v>
      </c>
      <c r="J108" s="345" t="s">
        <v>566</v>
      </c>
      <c r="L108" s="806" t="str">
        <f t="shared" si="19"/>
        <v/>
      </c>
      <c r="M108" s="806" t="str">
        <f t="shared" si="20"/>
        <v/>
      </c>
      <c r="N108" s="806" t="str">
        <f t="shared" si="21"/>
        <v/>
      </c>
    </row>
    <row r="109" spans="1:14" ht="28">
      <c r="A109" s="93" t="s">
        <v>61</v>
      </c>
      <c r="B109" s="693" t="s">
        <v>962</v>
      </c>
      <c r="C109" s="55">
        <v>1</v>
      </c>
      <c r="D109" s="55">
        <v>1</v>
      </c>
      <c r="E109" s="56" t="s">
        <v>561</v>
      </c>
      <c r="F109" s="57">
        <v>0</v>
      </c>
      <c r="G109" s="398">
        <f>C109*D109*F109</f>
        <v>0</v>
      </c>
      <c r="H109" s="345" t="s">
        <v>566</v>
      </c>
      <c r="I109" s="345" t="s">
        <v>566</v>
      </c>
      <c r="J109" s="345" t="s">
        <v>566</v>
      </c>
      <c r="L109" s="806" t="str">
        <f t="shared" si="19"/>
        <v/>
      </c>
      <c r="M109" s="806" t="str">
        <f t="shared" si="20"/>
        <v/>
      </c>
      <c r="N109" s="806" t="str">
        <f t="shared" si="21"/>
        <v/>
      </c>
    </row>
    <row r="110" spans="1:14" ht="28">
      <c r="A110" s="95">
        <v>10.52</v>
      </c>
      <c r="B110" s="696" t="s">
        <v>963</v>
      </c>
      <c r="C110" s="55">
        <v>1</v>
      </c>
      <c r="D110" s="55">
        <v>1</v>
      </c>
      <c r="E110" s="56" t="s">
        <v>561</v>
      </c>
      <c r="F110" s="57">
        <v>0</v>
      </c>
      <c r="G110" s="398">
        <f>C110*D110*F110</f>
        <v>0</v>
      </c>
      <c r="H110" s="345" t="s">
        <v>566</v>
      </c>
      <c r="I110" s="345" t="s">
        <v>566</v>
      </c>
      <c r="J110" s="345" t="s">
        <v>566</v>
      </c>
      <c r="L110" s="806" t="str">
        <f t="shared" si="19"/>
        <v/>
      </c>
      <c r="M110" s="806" t="str">
        <f t="shared" si="20"/>
        <v/>
      </c>
      <c r="N110" s="806" t="str">
        <f t="shared" si="21"/>
        <v/>
      </c>
    </row>
    <row r="111" spans="1:14" ht="28">
      <c r="A111" s="94" t="s">
        <v>62</v>
      </c>
      <c r="B111" s="695" t="s">
        <v>950</v>
      </c>
      <c r="C111" s="82"/>
      <c r="D111" s="60">
        <v>0</v>
      </c>
      <c r="E111" s="61" t="s">
        <v>563</v>
      </c>
      <c r="F111" s="436">
        <f>G110</f>
        <v>0</v>
      </c>
      <c r="G111" s="398">
        <f>D111*F111</f>
        <v>0</v>
      </c>
      <c r="H111" s="345" t="s">
        <v>566</v>
      </c>
      <c r="I111" s="345" t="s">
        <v>566</v>
      </c>
      <c r="J111" s="345" t="s">
        <v>566</v>
      </c>
      <c r="L111" s="806" t="str">
        <f t="shared" si="19"/>
        <v/>
      </c>
      <c r="M111" s="806" t="str">
        <f t="shared" si="20"/>
        <v/>
      </c>
      <c r="N111" s="806" t="str">
        <f t="shared" si="21"/>
        <v/>
      </c>
    </row>
    <row r="112" spans="1:14" ht="28">
      <c r="A112" s="93" t="s">
        <v>64</v>
      </c>
      <c r="B112" s="693" t="s">
        <v>964</v>
      </c>
      <c r="C112" s="55">
        <v>1</v>
      </c>
      <c r="D112" s="55">
        <v>1</v>
      </c>
      <c r="E112" s="56" t="s">
        <v>561</v>
      </c>
      <c r="F112" s="57">
        <v>0</v>
      </c>
      <c r="G112" s="398">
        <f>C112*D112*F112</f>
        <v>0</v>
      </c>
      <c r="H112" s="345" t="s">
        <v>566</v>
      </c>
      <c r="I112" s="345" t="s">
        <v>566</v>
      </c>
      <c r="J112" s="345" t="s">
        <v>566</v>
      </c>
      <c r="L112" s="806" t="str">
        <f t="shared" si="19"/>
        <v/>
      </c>
      <c r="M112" s="806" t="str">
        <f t="shared" si="20"/>
        <v/>
      </c>
      <c r="N112" s="806" t="str">
        <f t="shared" si="21"/>
        <v/>
      </c>
    </row>
    <row r="113" spans="1:14" ht="28">
      <c r="A113" s="93" t="s">
        <v>63</v>
      </c>
      <c r="B113" s="694" t="s">
        <v>965</v>
      </c>
      <c r="C113" s="55">
        <v>1</v>
      </c>
      <c r="D113" s="55">
        <v>1</v>
      </c>
      <c r="E113" s="56" t="s">
        <v>561</v>
      </c>
      <c r="F113" s="57">
        <v>0</v>
      </c>
      <c r="G113" s="398">
        <f>C113*D113*F113</f>
        <v>0</v>
      </c>
      <c r="H113" s="345" t="s">
        <v>566</v>
      </c>
      <c r="I113" s="345" t="s">
        <v>566</v>
      </c>
      <c r="J113" s="345" t="s">
        <v>566</v>
      </c>
      <c r="L113" s="806" t="str">
        <f t="shared" ref="L113:L122" si="22">IF(OR(H113="Oui",H113="Yes"),G113,"")</f>
        <v/>
      </c>
      <c r="M113" s="806" t="str">
        <f t="shared" ref="M113:M122" si="23">IF(OR(I113="Oui",I113="Yes"),G113,"")</f>
        <v/>
      </c>
      <c r="N113" s="806" t="str">
        <f t="shared" ref="N113:N122" si="24">IF(OR(J113="Oui",J113="Yes"),G113,"")</f>
        <v/>
      </c>
    </row>
    <row r="114" spans="1:14" ht="28">
      <c r="A114" s="93" t="s">
        <v>65</v>
      </c>
      <c r="B114" s="695" t="s">
        <v>950</v>
      </c>
      <c r="C114" s="82"/>
      <c r="D114" s="60">
        <v>0</v>
      </c>
      <c r="E114" s="61" t="s">
        <v>563</v>
      </c>
      <c r="F114" s="436">
        <f>G113</f>
        <v>0</v>
      </c>
      <c r="G114" s="398">
        <v>0</v>
      </c>
      <c r="H114" s="345" t="s">
        <v>566</v>
      </c>
      <c r="I114" s="345" t="s">
        <v>566</v>
      </c>
      <c r="J114" s="345" t="s">
        <v>566</v>
      </c>
      <c r="L114" s="806" t="str">
        <f t="shared" si="22"/>
        <v/>
      </c>
      <c r="M114" s="806" t="str">
        <f t="shared" si="23"/>
        <v/>
      </c>
      <c r="N114" s="806" t="str">
        <f t="shared" si="24"/>
        <v/>
      </c>
    </row>
    <row r="115" spans="1:14" ht="28">
      <c r="A115" s="37" t="s">
        <v>698</v>
      </c>
      <c r="B115" s="693" t="s">
        <v>952</v>
      </c>
      <c r="C115" s="55">
        <v>1</v>
      </c>
      <c r="D115" s="55">
        <v>1</v>
      </c>
      <c r="E115" s="56" t="s">
        <v>561</v>
      </c>
      <c r="F115" s="57">
        <v>0</v>
      </c>
      <c r="G115" s="398">
        <f>C115*D115*F115</f>
        <v>0</v>
      </c>
      <c r="H115" s="345" t="s">
        <v>566</v>
      </c>
      <c r="I115" s="345" t="s">
        <v>566</v>
      </c>
      <c r="J115" s="345" t="s">
        <v>566</v>
      </c>
      <c r="L115" s="806" t="str">
        <f t="shared" si="22"/>
        <v/>
      </c>
      <c r="M115" s="806" t="str">
        <f t="shared" si="23"/>
        <v/>
      </c>
      <c r="N115" s="806" t="str">
        <f t="shared" si="24"/>
        <v/>
      </c>
    </row>
    <row r="116" spans="1:14" ht="28">
      <c r="A116" s="93" t="s">
        <v>66</v>
      </c>
      <c r="B116" s="693" t="s">
        <v>966</v>
      </c>
      <c r="C116" s="55">
        <v>1</v>
      </c>
      <c r="D116" s="55">
        <v>1</v>
      </c>
      <c r="E116" s="56" t="s">
        <v>561</v>
      </c>
      <c r="F116" s="57">
        <v>0</v>
      </c>
      <c r="G116" s="398">
        <f>C116*D116*F116</f>
        <v>0</v>
      </c>
      <c r="H116" s="345" t="s">
        <v>566</v>
      </c>
      <c r="I116" s="345" t="s">
        <v>566</v>
      </c>
      <c r="J116" s="345" t="s">
        <v>566</v>
      </c>
      <c r="L116" s="806" t="str">
        <f t="shared" si="22"/>
        <v/>
      </c>
      <c r="M116" s="806" t="str">
        <f t="shared" si="23"/>
        <v/>
      </c>
      <c r="N116" s="806" t="str">
        <f t="shared" si="24"/>
        <v/>
      </c>
    </row>
    <row r="117" spans="1:14" ht="28">
      <c r="A117" s="94" t="s">
        <v>67</v>
      </c>
      <c r="B117" s="696" t="s">
        <v>967</v>
      </c>
      <c r="C117" s="55">
        <v>1</v>
      </c>
      <c r="D117" s="55">
        <v>1</v>
      </c>
      <c r="E117" s="56" t="s">
        <v>561</v>
      </c>
      <c r="F117" s="57">
        <v>0</v>
      </c>
      <c r="G117" s="398">
        <f>C117*D117*F117</f>
        <v>0</v>
      </c>
      <c r="H117" s="345" t="s">
        <v>566</v>
      </c>
      <c r="I117" s="345" t="s">
        <v>566</v>
      </c>
      <c r="J117" s="345" t="s">
        <v>566</v>
      </c>
      <c r="L117" s="806" t="str">
        <f t="shared" si="22"/>
        <v/>
      </c>
      <c r="M117" s="806" t="str">
        <f t="shared" si="23"/>
        <v/>
      </c>
      <c r="N117" s="806" t="str">
        <f t="shared" si="24"/>
        <v/>
      </c>
    </row>
    <row r="118" spans="1:14" ht="28">
      <c r="A118" s="94" t="s">
        <v>68</v>
      </c>
      <c r="B118" s="694" t="s">
        <v>968</v>
      </c>
      <c r="C118" s="55">
        <v>1</v>
      </c>
      <c r="D118" s="55">
        <v>1</v>
      </c>
      <c r="E118" s="56" t="s">
        <v>561</v>
      </c>
      <c r="F118" s="57">
        <v>0</v>
      </c>
      <c r="G118" s="398">
        <f>C118*D118*F118</f>
        <v>0</v>
      </c>
      <c r="H118" s="345" t="s">
        <v>566</v>
      </c>
      <c r="I118" s="345" t="s">
        <v>566</v>
      </c>
      <c r="J118" s="345" t="s">
        <v>566</v>
      </c>
      <c r="L118" s="806" t="str">
        <f t="shared" si="22"/>
        <v/>
      </c>
      <c r="M118" s="806" t="str">
        <f t="shared" si="23"/>
        <v/>
      </c>
      <c r="N118" s="806" t="str">
        <f t="shared" si="24"/>
        <v/>
      </c>
    </row>
    <row r="119" spans="1:14" ht="28">
      <c r="A119" s="94" t="s">
        <v>69</v>
      </c>
      <c r="B119" s="694" t="s">
        <v>969</v>
      </c>
      <c r="C119" s="55">
        <v>1</v>
      </c>
      <c r="D119" s="55">
        <v>1</v>
      </c>
      <c r="E119" s="56" t="s">
        <v>561</v>
      </c>
      <c r="F119" s="57">
        <v>0</v>
      </c>
      <c r="G119" s="398">
        <f>C119*D119*F119</f>
        <v>0</v>
      </c>
      <c r="H119" s="345" t="s">
        <v>566</v>
      </c>
      <c r="I119" s="345" t="s">
        <v>566</v>
      </c>
      <c r="J119" s="345" t="s">
        <v>566</v>
      </c>
      <c r="L119" s="806" t="str">
        <f t="shared" si="22"/>
        <v/>
      </c>
      <c r="M119" s="806" t="str">
        <f t="shared" si="23"/>
        <v/>
      </c>
      <c r="N119" s="806" t="str">
        <f t="shared" si="24"/>
        <v/>
      </c>
    </row>
    <row r="120" spans="1:14" ht="28">
      <c r="A120" s="94" t="s">
        <v>70</v>
      </c>
      <c r="B120" s="696" t="s">
        <v>915</v>
      </c>
      <c r="C120" s="85"/>
      <c r="D120" s="60">
        <v>0</v>
      </c>
      <c r="E120" s="61" t="s">
        <v>563</v>
      </c>
      <c r="F120" s="436">
        <f>SUM(G98:G115)</f>
        <v>0</v>
      </c>
      <c r="G120" s="398">
        <v>0</v>
      </c>
      <c r="H120" s="345" t="s">
        <v>566</v>
      </c>
      <c r="I120" s="345" t="s">
        <v>566</v>
      </c>
      <c r="J120" s="345" t="s">
        <v>566</v>
      </c>
      <c r="L120" s="806" t="str">
        <f t="shared" si="22"/>
        <v/>
      </c>
      <c r="M120" s="806" t="str">
        <f t="shared" si="23"/>
        <v/>
      </c>
      <c r="N120" s="806" t="str">
        <f t="shared" si="24"/>
        <v/>
      </c>
    </row>
    <row r="121" spans="1:14" ht="28">
      <c r="A121" s="94" t="s">
        <v>550</v>
      </c>
      <c r="B121" s="693" t="s">
        <v>955</v>
      </c>
      <c r="C121" s="55">
        <v>1</v>
      </c>
      <c r="D121" s="55">
        <v>1</v>
      </c>
      <c r="E121" s="56" t="s">
        <v>561</v>
      </c>
      <c r="F121" s="57">
        <v>0</v>
      </c>
      <c r="G121" s="398">
        <f>C121*D121*F121</f>
        <v>0</v>
      </c>
      <c r="H121" s="345" t="s">
        <v>566</v>
      </c>
      <c r="I121" s="345" t="s">
        <v>566</v>
      </c>
      <c r="J121" s="345" t="s">
        <v>566</v>
      </c>
      <c r="L121" s="806" t="str">
        <f t="shared" si="22"/>
        <v/>
      </c>
      <c r="M121" s="806" t="str">
        <f t="shared" si="23"/>
        <v/>
      </c>
      <c r="N121" s="806" t="str">
        <f t="shared" si="24"/>
        <v/>
      </c>
    </row>
    <row r="122" spans="1:14" ht="28">
      <c r="A122" s="94" t="s">
        <v>71</v>
      </c>
      <c r="B122" s="696" t="s">
        <v>897</v>
      </c>
      <c r="C122" s="55">
        <v>1</v>
      </c>
      <c r="D122" s="55">
        <v>1</v>
      </c>
      <c r="E122" s="56" t="s">
        <v>561</v>
      </c>
      <c r="F122" s="57">
        <v>0</v>
      </c>
      <c r="G122" s="398">
        <f>C122*D122*F122</f>
        <v>0</v>
      </c>
      <c r="H122" s="345" t="s">
        <v>566</v>
      </c>
      <c r="I122" s="345" t="s">
        <v>566</v>
      </c>
      <c r="J122" s="345" t="s">
        <v>566</v>
      </c>
      <c r="L122" s="806" t="str">
        <f t="shared" si="22"/>
        <v/>
      </c>
      <c r="M122" s="806" t="str">
        <f t="shared" si="23"/>
        <v/>
      </c>
      <c r="N122" s="806" t="str">
        <f t="shared" si="24"/>
        <v/>
      </c>
    </row>
    <row r="123" spans="1:14" s="51" customFormat="1" ht="19" customHeight="1">
      <c r="A123" s="83">
        <v>10</v>
      </c>
      <c r="B123" s="617" t="s">
        <v>1010</v>
      </c>
      <c r="C123" s="77"/>
      <c r="D123" s="78"/>
      <c r="E123" s="78"/>
      <c r="F123" s="78"/>
      <c r="G123" s="399">
        <f>SUM(G98:G122)</f>
        <v>0</v>
      </c>
      <c r="H123" s="244"/>
      <c r="I123" s="244"/>
      <c r="J123" s="244"/>
      <c r="L123" s="808">
        <f>SUM(L98:L122)</f>
        <v>0</v>
      </c>
      <c r="M123" s="808">
        <f>SUM(M98:M122)</f>
        <v>0</v>
      </c>
      <c r="N123" s="808">
        <f>SUM(N98:N122)</f>
        <v>0</v>
      </c>
    </row>
    <row r="124" spans="1:14">
      <c r="A124" s="67"/>
      <c r="D124" s="39"/>
      <c r="G124" s="69"/>
    </row>
    <row r="125" spans="1:14">
      <c r="A125" s="87">
        <v>11</v>
      </c>
      <c r="B125" s="173" t="s">
        <v>970</v>
      </c>
      <c r="C125" s="70"/>
      <c r="D125" s="71"/>
      <c r="E125" s="71"/>
      <c r="F125" s="71"/>
      <c r="G125" s="80"/>
    </row>
    <row r="126" spans="1:14" ht="42">
      <c r="A126" s="247" t="s">
        <v>818</v>
      </c>
      <c r="B126" s="314" t="s">
        <v>560</v>
      </c>
      <c r="C126" s="246" t="s">
        <v>917</v>
      </c>
      <c r="D126" s="246" t="s">
        <v>918</v>
      </c>
      <c r="E126" s="246" t="s">
        <v>919</v>
      </c>
      <c r="F126" s="246" t="s">
        <v>920</v>
      </c>
      <c r="G126" s="250" t="s">
        <v>558</v>
      </c>
      <c r="H126" s="404" t="s">
        <v>2793</v>
      </c>
      <c r="I126" s="404" t="s">
        <v>820</v>
      </c>
      <c r="J126" s="404" t="s">
        <v>2858</v>
      </c>
      <c r="K126" s="304"/>
      <c r="L126" s="805" t="s">
        <v>2793</v>
      </c>
      <c r="M126" s="805" t="s">
        <v>820</v>
      </c>
      <c r="N126" s="805" t="s">
        <v>2858</v>
      </c>
    </row>
    <row r="127" spans="1:14" ht="42">
      <c r="A127" s="96" t="s">
        <v>72</v>
      </c>
      <c r="B127" s="696" t="s">
        <v>971</v>
      </c>
      <c r="C127" s="55">
        <v>1</v>
      </c>
      <c r="D127" s="55">
        <v>1</v>
      </c>
      <c r="E127" s="56" t="s">
        <v>561</v>
      </c>
      <c r="F127" s="57">
        <v>0</v>
      </c>
      <c r="G127" s="398">
        <f t="shared" ref="G127:G137" si="25">C127*D127*F127</f>
        <v>0</v>
      </c>
      <c r="H127" s="345" t="s">
        <v>566</v>
      </c>
      <c r="I127" s="345" t="s">
        <v>566</v>
      </c>
      <c r="J127" s="345" t="s">
        <v>566</v>
      </c>
      <c r="L127" s="806" t="str">
        <f>IF(OR(H127="Oui",H127="Yes"),G127,"")</f>
        <v/>
      </c>
      <c r="M127" s="806" t="str">
        <f>IF(OR(I127="Oui",I127="Yes"),G127,"")</f>
        <v/>
      </c>
      <c r="N127" s="806" t="str">
        <f>IF(OR(J127="Oui",J127="Yes"),G127,"")</f>
        <v/>
      </c>
    </row>
    <row r="128" spans="1:14" ht="42">
      <c r="A128" s="103" t="s">
        <v>73</v>
      </c>
      <c r="B128" s="696" t="s">
        <v>972</v>
      </c>
      <c r="C128" s="144">
        <v>1</v>
      </c>
      <c r="D128" s="144">
        <v>1</v>
      </c>
      <c r="E128" s="243" t="s">
        <v>561</v>
      </c>
      <c r="F128" s="145">
        <v>0</v>
      </c>
      <c r="G128" s="398">
        <f t="shared" si="25"/>
        <v>0</v>
      </c>
      <c r="H128" s="345" t="s">
        <v>566</v>
      </c>
      <c r="I128" s="345" t="s">
        <v>566</v>
      </c>
      <c r="J128" s="345" t="s">
        <v>566</v>
      </c>
      <c r="L128" s="806" t="str">
        <f t="shared" ref="L128:L140" si="26">IF(OR(H128="Oui",H128="Yes"),G128,"")</f>
        <v/>
      </c>
      <c r="M128" s="806" t="str">
        <f t="shared" ref="M128:M140" si="27">IF(OR(I128="Oui",I128="Yes"),G128,"")</f>
        <v/>
      </c>
      <c r="N128" s="806" t="str">
        <f t="shared" ref="N128:N140" si="28">IF(OR(J128="Oui",J128="Yes"),G128,"")</f>
        <v/>
      </c>
    </row>
    <row r="129" spans="1:14" ht="28">
      <c r="A129" s="92" t="s">
        <v>74</v>
      </c>
      <c r="B129" s="694" t="s">
        <v>973</v>
      </c>
      <c r="C129" s="55">
        <v>1</v>
      </c>
      <c r="D129" s="55">
        <v>1</v>
      </c>
      <c r="E129" s="56" t="s">
        <v>561</v>
      </c>
      <c r="F129" s="57">
        <v>0</v>
      </c>
      <c r="G129" s="398">
        <f t="shared" si="25"/>
        <v>0</v>
      </c>
      <c r="H129" s="345" t="s">
        <v>566</v>
      </c>
      <c r="I129" s="345" t="s">
        <v>566</v>
      </c>
      <c r="J129" s="345" t="s">
        <v>566</v>
      </c>
      <c r="L129" s="806" t="str">
        <f t="shared" si="26"/>
        <v/>
      </c>
      <c r="M129" s="806" t="str">
        <f t="shared" si="27"/>
        <v/>
      </c>
      <c r="N129" s="806" t="str">
        <f t="shared" si="28"/>
        <v/>
      </c>
    </row>
    <row r="130" spans="1:14" ht="28">
      <c r="A130" s="90" t="s">
        <v>75</v>
      </c>
      <c r="B130" s="694" t="s">
        <v>974</v>
      </c>
      <c r="C130" s="55">
        <v>1</v>
      </c>
      <c r="D130" s="55">
        <v>1</v>
      </c>
      <c r="E130" s="56" t="s">
        <v>561</v>
      </c>
      <c r="F130" s="57">
        <v>0</v>
      </c>
      <c r="G130" s="398">
        <f t="shared" si="25"/>
        <v>0</v>
      </c>
      <c r="H130" s="345" t="s">
        <v>566</v>
      </c>
      <c r="I130" s="345" t="s">
        <v>566</v>
      </c>
      <c r="J130" s="345" t="s">
        <v>566</v>
      </c>
      <c r="L130" s="806" t="str">
        <f t="shared" si="26"/>
        <v/>
      </c>
      <c r="M130" s="806" t="str">
        <f t="shared" si="27"/>
        <v/>
      </c>
      <c r="N130" s="806" t="str">
        <f t="shared" si="28"/>
        <v/>
      </c>
    </row>
    <row r="131" spans="1:14" ht="28">
      <c r="A131" s="89" t="s">
        <v>76</v>
      </c>
      <c r="B131" s="696" t="s">
        <v>975</v>
      </c>
      <c r="C131" s="55">
        <v>1</v>
      </c>
      <c r="D131" s="55">
        <v>1</v>
      </c>
      <c r="E131" s="56" t="s">
        <v>561</v>
      </c>
      <c r="F131" s="57">
        <v>0</v>
      </c>
      <c r="G131" s="398">
        <f t="shared" si="25"/>
        <v>0</v>
      </c>
      <c r="H131" s="345" t="s">
        <v>566</v>
      </c>
      <c r="I131" s="345" t="s">
        <v>566</v>
      </c>
      <c r="J131" s="345" t="s">
        <v>566</v>
      </c>
      <c r="L131" s="806" t="str">
        <f t="shared" si="26"/>
        <v/>
      </c>
      <c r="M131" s="806" t="str">
        <f t="shared" si="27"/>
        <v/>
      </c>
      <c r="N131" s="806" t="str">
        <f t="shared" si="28"/>
        <v/>
      </c>
    </row>
    <row r="132" spans="1:14" ht="28">
      <c r="A132" s="89" t="s">
        <v>77</v>
      </c>
      <c r="B132" s="696" t="s">
        <v>976</v>
      </c>
      <c r="C132" s="55">
        <v>1</v>
      </c>
      <c r="D132" s="55">
        <v>1</v>
      </c>
      <c r="E132" s="56" t="s">
        <v>561</v>
      </c>
      <c r="F132" s="57">
        <v>0</v>
      </c>
      <c r="G132" s="398">
        <f t="shared" si="25"/>
        <v>0</v>
      </c>
      <c r="H132" s="345" t="s">
        <v>566</v>
      </c>
      <c r="I132" s="345" t="s">
        <v>566</v>
      </c>
      <c r="J132" s="345" t="s">
        <v>566</v>
      </c>
      <c r="L132" s="806" t="str">
        <f t="shared" si="26"/>
        <v/>
      </c>
      <c r="M132" s="806" t="str">
        <f t="shared" si="27"/>
        <v/>
      </c>
      <c r="N132" s="806" t="str">
        <f t="shared" si="28"/>
        <v/>
      </c>
    </row>
    <row r="133" spans="1:14" ht="28">
      <c r="A133" s="89" t="s">
        <v>78</v>
      </c>
      <c r="B133" s="696" t="s">
        <v>977</v>
      </c>
      <c r="C133" s="55">
        <v>1</v>
      </c>
      <c r="D133" s="55">
        <v>1</v>
      </c>
      <c r="E133" s="56" t="s">
        <v>561</v>
      </c>
      <c r="F133" s="57">
        <v>0</v>
      </c>
      <c r="G133" s="398">
        <f t="shared" si="25"/>
        <v>0</v>
      </c>
      <c r="H133" s="345" t="s">
        <v>566</v>
      </c>
      <c r="I133" s="345" t="s">
        <v>566</v>
      </c>
      <c r="J133" s="345" t="s">
        <v>566</v>
      </c>
      <c r="L133" s="806" t="str">
        <f t="shared" si="26"/>
        <v/>
      </c>
      <c r="M133" s="806" t="str">
        <f t="shared" si="27"/>
        <v/>
      </c>
      <c r="N133" s="806" t="str">
        <f t="shared" si="28"/>
        <v/>
      </c>
    </row>
    <row r="134" spans="1:14" ht="28">
      <c r="A134" s="91" t="s">
        <v>79</v>
      </c>
      <c r="B134" s="696" t="s">
        <v>978</v>
      </c>
      <c r="C134" s="55">
        <v>1</v>
      </c>
      <c r="D134" s="55">
        <v>1</v>
      </c>
      <c r="E134" s="56" t="s">
        <v>561</v>
      </c>
      <c r="F134" s="57">
        <v>10</v>
      </c>
      <c r="G134" s="398">
        <v>0</v>
      </c>
      <c r="H134" s="345" t="s">
        <v>566</v>
      </c>
      <c r="I134" s="345" t="s">
        <v>566</v>
      </c>
      <c r="J134" s="345" t="s">
        <v>566</v>
      </c>
      <c r="L134" s="806" t="str">
        <f t="shared" si="26"/>
        <v/>
      </c>
      <c r="M134" s="806" t="str">
        <f t="shared" si="27"/>
        <v/>
      </c>
      <c r="N134" s="806" t="str">
        <f t="shared" si="28"/>
        <v/>
      </c>
    </row>
    <row r="135" spans="1:14" ht="28">
      <c r="A135" s="89" t="s">
        <v>80</v>
      </c>
      <c r="B135" s="696" t="s">
        <v>979</v>
      </c>
      <c r="C135" s="55">
        <v>1</v>
      </c>
      <c r="D135" s="55">
        <v>1</v>
      </c>
      <c r="E135" s="56" t="s">
        <v>561</v>
      </c>
      <c r="F135" s="57">
        <v>0</v>
      </c>
      <c r="G135" s="398">
        <f t="shared" si="25"/>
        <v>0</v>
      </c>
      <c r="H135" s="345" t="s">
        <v>566</v>
      </c>
      <c r="I135" s="345" t="s">
        <v>566</v>
      </c>
      <c r="J135" s="345" t="s">
        <v>566</v>
      </c>
      <c r="L135" s="806" t="str">
        <f t="shared" si="26"/>
        <v/>
      </c>
      <c r="M135" s="806" t="str">
        <f t="shared" si="27"/>
        <v/>
      </c>
      <c r="N135" s="806" t="str">
        <f t="shared" si="28"/>
        <v/>
      </c>
    </row>
    <row r="136" spans="1:14" ht="28">
      <c r="A136" s="89" t="s">
        <v>81</v>
      </c>
      <c r="B136" s="696" t="s">
        <v>980</v>
      </c>
      <c r="C136" s="55">
        <v>1</v>
      </c>
      <c r="D136" s="55">
        <v>1</v>
      </c>
      <c r="E136" s="56" t="s">
        <v>561</v>
      </c>
      <c r="F136" s="57">
        <v>0</v>
      </c>
      <c r="G136" s="398">
        <f t="shared" si="25"/>
        <v>0</v>
      </c>
      <c r="H136" s="345" t="s">
        <v>566</v>
      </c>
      <c r="I136" s="345" t="s">
        <v>566</v>
      </c>
      <c r="J136" s="345" t="s">
        <v>566</v>
      </c>
      <c r="L136" s="806" t="str">
        <f t="shared" si="26"/>
        <v/>
      </c>
      <c r="M136" s="806" t="str">
        <f t="shared" si="27"/>
        <v/>
      </c>
      <c r="N136" s="806" t="str">
        <f t="shared" si="28"/>
        <v/>
      </c>
    </row>
    <row r="137" spans="1:14" s="238" customFormat="1" ht="24" customHeight="1">
      <c r="A137" s="90" t="s">
        <v>82</v>
      </c>
      <c r="B137" s="694" t="s">
        <v>981</v>
      </c>
      <c r="C137" s="55">
        <v>1</v>
      </c>
      <c r="D137" s="55">
        <v>1</v>
      </c>
      <c r="E137" s="209" t="s">
        <v>561</v>
      </c>
      <c r="F137" s="57">
        <v>0</v>
      </c>
      <c r="G137" s="398">
        <f t="shared" si="25"/>
        <v>0</v>
      </c>
      <c r="H137" s="345" t="s">
        <v>566</v>
      </c>
      <c r="I137" s="345" t="s">
        <v>566</v>
      </c>
      <c r="J137" s="345" t="s">
        <v>566</v>
      </c>
      <c r="L137" s="806" t="str">
        <f t="shared" si="26"/>
        <v/>
      </c>
      <c r="M137" s="806" t="str">
        <f t="shared" si="27"/>
        <v/>
      </c>
      <c r="N137" s="806" t="str">
        <f t="shared" si="28"/>
        <v/>
      </c>
    </row>
    <row r="138" spans="1:14" ht="28">
      <c r="A138" s="91" t="s">
        <v>83</v>
      </c>
      <c r="B138" s="696" t="s">
        <v>915</v>
      </c>
      <c r="C138" s="82"/>
      <c r="D138" s="60">
        <v>0</v>
      </c>
      <c r="E138" s="61" t="s">
        <v>563</v>
      </c>
      <c r="F138" s="436">
        <f>SUM(G127:G129)</f>
        <v>0</v>
      </c>
      <c r="G138" s="398">
        <v>0</v>
      </c>
      <c r="H138" s="345" t="s">
        <v>566</v>
      </c>
      <c r="I138" s="345" t="s">
        <v>566</v>
      </c>
      <c r="J138" s="345" t="s">
        <v>566</v>
      </c>
      <c r="L138" s="806" t="str">
        <f t="shared" si="26"/>
        <v/>
      </c>
      <c r="M138" s="806" t="str">
        <f t="shared" si="27"/>
        <v/>
      </c>
      <c r="N138" s="806" t="str">
        <f t="shared" si="28"/>
        <v/>
      </c>
    </row>
    <row r="139" spans="1:14" ht="28">
      <c r="A139" s="94" t="s">
        <v>699</v>
      </c>
      <c r="B139" s="693" t="s">
        <v>955</v>
      </c>
      <c r="C139" s="55">
        <v>1</v>
      </c>
      <c r="D139" s="55">
        <v>1</v>
      </c>
      <c r="E139" s="56" t="s">
        <v>561</v>
      </c>
      <c r="F139" s="57">
        <v>0</v>
      </c>
      <c r="G139" s="398">
        <f>C139*D139*F139</f>
        <v>0</v>
      </c>
      <c r="H139" s="345" t="s">
        <v>566</v>
      </c>
      <c r="I139" s="345" t="s">
        <v>566</v>
      </c>
      <c r="J139" s="345" t="s">
        <v>566</v>
      </c>
      <c r="L139" s="806" t="str">
        <f t="shared" si="26"/>
        <v/>
      </c>
      <c r="M139" s="806" t="str">
        <f t="shared" si="27"/>
        <v/>
      </c>
      <c r="N139" s="806" t="str">
        <f t="shared" si="28"/>
        <v/>
      </c>
    </row>
    <row r="140" spans="1:14" ht="28">
      <c r="A140" s="89" t="s">
        <v>84</v>
      </c>
      <c r="B140" s="696" t="s">
        <v>897</v>
      </c>
      <c r="C140" s="55">
        <v>1</v>
      </c>
      <c r="D140" s="55">
        <v>1</v>
      </c>
      <c r="E140" s="56" t="s">
        <v>561</v>
      </c>
      <c r="F140" s="57">
        <v>0</v>
      </c>
      <c r="G140" s="398">
        <f>C140*D140*F140</f>
        <v>0</v>
      </c>
      <c r="H140" s="345" t="s">
        <v>566</v>
      </c>
      <c r="I140" s="345" t="s">
        <v>566</v>
      </c>
      <c r="J140" s="345" t="s">
        <v>566</v>
      </c>
      <c r="L140" s="806" t="str">
        <f t="shared" si="26"/>
        <v/>
      </c>
      <c r="M140" s="806" t="str">
        <f t="shared" si="27"/>
        <v/>
      </c>
      <c r="N140" s="806" t="str">
        <f t="shared" si="28"/>
        <v/>
      </c>
    </row>
    <row r="141" spans="1:14" s="51" customFormat="1" ht="19" customHeight="1">
      <c r="A141" s="88">
        <v>11</v>
      </c>
      <c r="B141" s="617" t="s">
        <v>1009</v>
      </c>
      <c r="C141" s="77"/>
      <c r="D141" s="78"/>
      <c r="E141" s="78"/>
      <c r="F141" s="78"/>
      <c r="G141" s="399">
        <f>SUM(G127:G140)</f>
        <v>0</v>
      </c>
      <c r="H141" s="244"/>
      <c r="I141" s="244"/>
      <c r="J141" s="244"/>
      <c r="L141" s="808">
        <f>SUM(L127:L140)</f>
        <v>0</v>
      </c>
      <c r="M141" s="808">
        <f>SUM(M127:M140)</f>
        <v>0</v>
      </c>
      <c r="N141" s="808">
        <f>SUM(N127:N140)</f>
        <v>0</v>
      </c>
    </row>
    <row r="142" spans="1:14">
      <c r="A142" s="67"/>
      <c r="D142" s="39"/>
      <c r="G142" s="69"/>
    </row>
    <row r="143" spans="1:14">
      <c r="A143" s="87">
        <v>12</v>
      </c>
      <c r="B143" s="173" t="s">
        <v>982</v>
      </c>
      <c r="C143" s="70"/>
      <c r="D143" s="71"/>
      <c r="E143" s="71"/>
      <c r="F143" s="71"/>
      <c r="G143" s="80"/>
    </row>
    <row r="144" spans="1:14" ht="42">
      <c r="A144" s="247" t="s">
        <v>818</v>
      </c>
      <c r="B144" s="246" t="s">
        <v>560</v>
      </c>
      <c r="C144" s="246" t="s">
        <v>917</v>
      </c>
      <c r="D144" s="246" t="s">
        <v>918</v>
      </c>
      <c r="E144" s="246" t="s">
        <v>919</v>
      </c>
      <c r="F144" s="246" t="s">
        <v>920</v>
      </c>
      <c r="G144" s="250" t="s">
        <v>558</v>
      </c>
      <c r="H144" s="404" t="s">
        <v>2793</v>
      </c>
      <c r="I144" s="404" t="s">
        <v>820</v>
      </c>
      <c r="J144" s="404" t="s">
        <v>2858</v>
      </c>
      <c r="K144" s="304"/>
      <c r="L144" s="805" t="s">
        <v>2793</v>
      </c>
      <c r="M144" s="805" t="s">
        <v>820</v>
      </c>
      <c r="N144" s="805" t="s">
        <v>2858</v>
      </c>
    </row>
    <row r="145" spans="1:14" ht="28">
      <c r="A145" s="91" t="s">
        <v>85</v>
      </c>
      <c r="B145" s="696" t="s">
        <v>983</v>
      </c>
      <c r="C145" s="55">
        <v>1</v>
      </c>
      <c r="D145" s="55">
        <v>1</v>
      </c>
      <c r="E145" s="56" t="s">
        <v>561</v>
      </c>
      <c r="F145" s="57">
        <v>0</v>
      </c>
      <c r="G145" s="398">
        <f t="shared" ref="G145:G171" si="29">C145*D145*F145</f>
        <v>0</v>
      </c>
      <c r="H145" s="345" t="s">
        <v>566</v>
      </c>
      <c r="I145" s="345" t="s">
        <v>566</v>
      </c>
      <c r="J145" s="345" t="s">
        <v>566</v>
      </c>
      <c r="L145" s="806" t="str">
        <f>IF(OR(H145="Oui",H145="Yes"),G145,"")</f>
        <v/>
      </c>
      <c r="M145" s="806" t="str">
        <f>IF(OR(I145="Oui",I145="Yes"),G145,"")</f>
        <v/>
      </c>
      <c r="N145" s="806" t="str">
        <f>IF(OR(J145="Oui",J145="Yes"),G145,"")</f>
        <v/>
      </c>
    </row>
    <row r="146" spans="1:14" ht="28">
      <c r="A146" s="92" t="s">
        <v>86</v>
      </c>
      <c r="B146" s="694" t="s">
        <v>984</v>
      </c>
      <c r="C146" s="55">
        <v>1</v>
      </c>
      <c r="D146" s="55">
        <v>1</v>
      </c>
      <c r="E146" s="56" t="s">
        <v>561</v>
      </c>
      <c r="F146" s="57">
        <v>0</v>
      </c>
      <c r="G146" s="398">
        <f t="shared" si="29"/>
        <v>0</v>
      </c>
      <c r="H146" s="345" t="s">
        <v>566</v>
      </c>
      <c r="I146" s="345" t="s">
        <v>566</v>
      </c>
      <c r="J146" s="345" t="s">
        <v>566</v>
      </c>
      <c r="L146" s="806" t="str">
        <f t="shared" ref="L146:L156" si="30">IF(OR(H146="Oui",H146="Yes"),G146,"")</f>
        <v/>
      </c>
      <c r="M146" s="806" t="str">
        <f t="shared" ref="M146:M156" si="31">IF(OR(I146="Oui",I146="Yes"),G146,"")</f>
        <v/>
      </c>
      <c r="N146" s="806" t="str">
        <f t="shared" ref="N146:N156" si="32">IF(OR(J146="Oui",J146="Yes"),G146,"")</f>
        <v/>
      </c>
    </row>
    <row r="147" spans="1:14" ht="28">
      <c r="A147" s="91" t="s">
        <v>87</v>
      </c>
      <c r="B147" s="696" t="s">
        <v>985</v>
      </c>
      <c r="C147" s="55">
        <v>1</v>
      </c>
      <c r="D147" s="55">
        <v>1</v>
      </c>
      <c r="E147" s="56" t="s">
        <v>561</v>
      </c>
      <c r="F147" s="57">
        <v>0</v>
      </c>
      <c r="G147" s="398">
        <f t="shared" si="29"/>
        <v>0</v>
      </c>
      <c r="H147" s="345" t="s">
        <v>566</v>
      </c>
      <c r="I147" s="345" t="s">
        <v>566</v>
      </c>
      <c r="J147" s="345" t="s">
        <v>566</v>
      </c>
      <c r="L147" s="806" t="str">
        <f t="shared" si="30"/>
        <v/>
      </c>
      <c r="M147" s="806" t="str">
        <f t="shared" si="31"/>
        <v/>
      </c>
      <c r="N147" s="806" t="str">
        <f t="shared" si="32"/>
        <v/>
      </c>
    </row>
    <row r="148" spans="1:14" ht="28">
      <c r="A148" s="91" t="s">
        <v>88</v>
      </c>
      <c r="B148" s="696" t="s">
        <v>986</v>
      </c>
      <c r="C148" s="55">
        <v>1</v>
      </c>
      <c r="D148" s="55">
        <v>1</v>
      </c>
      <c r="E148" s="56" t="s">
        <v>561</v>
      </c>
      <c r="F148" s="57">
        <v>0</v>
      </c>
      <c r="G148" s="398">
        <f t="shared" si="29"/>
        <v>0</v>
      </c>
      <c r="H148" s="345" t="s">
        <v>566</v>
      </c>
      <c r="I148" s="345" t="s">
        <v>566</v>
      </c>
      <c r="J148" s="345" t="s">
        <v>566</v>
      </c>
      <c r="L148" s="806" t="str">
        <f t="shared" si="30"/>
        <v/>
      </c>
      <c r="M148" s="806" t="str">
        <f t="shared" si="31"/>
        <v/>
      </c>
      <c r="N148" s="806" t="str">
        <f t="shared" si="32"/>
        <v/>
      </c>
    </row>
    <row r="149" spans="1:14" ht="28">
      <c r="A149" s="91" t="s">
        <v>89</v>
      </c>
      <c r="B149" s="697" t="s">
        <v>987</v>
      </c>
      <c r="C149" s="55">
        <v>1</v>
      </c>
      <c r="D149" s="55">
        <v>1</v>
      </c>
      <c r="E149" s="56" t="s">
        <v>561</v>
      </c>
      <c r="F149" s="57">
        <v>0</v>
      </c>
      <c r="G149" s="398">
        <f t="shared" si="29"/>
        <v>0</v>
      </c>
      <c r="H149" s="345" t="s">
        <v>566</v>
      </c>
      <c r="I149" s="345" t="s">
        <v>566</v>
      </c>
      <c r="J149" s="345" t="s">
        <v>566</v>
      </c>
      <c r="L149" s="806" t="str">
        <f t="shared" si="30"/>
        <v/>
      </c>
      <c r="M149" s="806" t="str">
        <f t="shared" si="31"/>
        <v/>
      </c>
      <c r="N149" s="806" t="str">
        <f t="shared" si="32"/>
        <v/>
      </c>
    </row>
    <row r="150" spans="1:14" ht="28">
      <c r="A150" s="91" t="s">
        <v>525</v>
      </c>
      <c r="B150" s="697" t="s">
        <v>988</v>
      </c>
      <c r="C150" s="55">
        <v>1</v>
      </c>
      <c r="D150" s="55">
        <v>1</v>
      </c>
      <c r="E150" s="56" t="s">
        <v>561</v>
      </c>
      <c r="F150" s="57">
        <v>0</v>
      </c>
      <c r="G150" s="398">
        <f t="shared" si="29"/>
        <v>0</v>
      </c>
      <c r="H150" s="345" t="s">
        <v>566</v>
      </c>
      <c r="I150" s="345" t="s">
        <v>566</v>
      </c>
      <c r="J150" s="345" t="s">
        <v>566</v>
      </c>
      <c r="L150" s="806" t="str">
        <f t="shared" si="30"/>
        <v/>
      </c>
      <c r="M150" s="806" t="str">
        <f t="shared" si="31"/>
        <v/>
      </c>
      <c r="N150" s="806" t="str">
        <f t="shared" si="32"/>
        <v/>
      </c>
    </row>
    <row r="151" spans="1:14" ht="28">
      <c r="A151" s="91" t="s">
        <v>90</v>
      </c>
      <c r="B151" s="696" t="s">
        <v>989</v>
      </c>
      <c r="C151" s="55">
        <v>1</v>
      </c>
      <c r="D151" s="55">
        <v>1</v>
      </c>
      <c r="E151" s="56" t="s">
        <v>561</v>
      </c>
      <c r="F151" s="57">
        <v>0</v>
      </c>
      <c r="G151" s="398">
        <f t="shared" si="29"/>
        <v>0</v>
      </c>
      <c r="H151" s="345" t="s">
        <v>566</v>
      </c>
      <c r="I151" s="345" t="s">
        <v>566</v>
      </c>
      <c r="J151" s="345" t="s">
        <v>566</v>
      </c>
      <c r="L151" s="806" t="str">
        <f t="shared" si="30"/>
        <v/>
      </c>
      <c r="M151" s="806" t="str">
        <f t="shared" si="31"/>
        <v/>
      </c>
      <c r="N151" s="806" t="str">
        <f t="shared" si="32"/>
        <v/>
      </c>
    </row>
    <row r="152" spans="1:14" ht="28">
      <c r="A152" s="91" t="s">
        <v>91</v>
      </c>
      <c r="B152" s="696" t="s">
        <v>990</v>
      </c>
      <c r="C152" s="55">
        <v>1</v>
      </c>
      <c r="D152" s="55">
        <v>1</v>
      </c>
      <c r="E152" s="56" t="s">
        <v>561</v>
      </c>
      <c r="F152" s="57">
        <v>0</v>
      </c>
      <c r="G152" s="398">
        <f t="shared" si="29"/>
        <v>0</v>
      </c>
      <c r="H152" s="345" t="s">
        <v>566</v>
      </c>
      <c r="I152" s="345" t="s">
        <v>566</v>
      </c>
      <c r="J152" s="345" t="s">
        <v>566</v>
      </c>
      <c r="L152" s="806" t="str">
        <f t="shared" si="30"/>
        <v/>
      </c>
      <c r="M152" s="806" t="str">
        <f t="shared" si="31"/>
        <v/>
      </c>
      <c r="N152" s="806" t="str">
        <f t="shared" si="32"/>
        <v/>
      </c>
    </row>
    <row r="153" spans="1:14" ht="28">
      <c r="A153" s="91" t="s">
        <v>92</v>
      </c>
      <c r="B153" s="696" t="s">
        <v>991</v>
      </c>
      <c r="C153" s="55">
        <v>1</v>
      </c>
      <c r="D153" s="55">
        <v>1</v>
      </c>
      <c r="E153" s="56" t="s">
        <v>561</v>
      </c>
      <c r="F153" s="57">
        <v>0</v>
      </c>
      <c r="G153" s="398">
        <f t="shared" si="29"/>
        <v>0</v>
      </c>
      <c r="H153" s="345" t="s">
        <v>566</v>
      </c>
      <c r="I153" s="345" t="s">
        <v>566</v>
      </c>
      <c r="J153" s="345" t="s">
        <v>566</v>
      </c>
      <c r="L153" s="806" t="str">
        <f t="shared" si="30"/>
        <v/>
      </c>
      <c r="M153" s="806" t="str">
        <f t="shared" si="31"/>
        <v/>
      </c>
      <c r="N153" s="806" t="str">
        <f t="shared" si="32"/>
        <v/>
      </c>
    </row>
    <row r="154" spans="1:14" ht="28">
      <c r="A154" s="91" t="s">
        <v>93</v>
      </c>
      <c r="B154" s="696" t="s">
        <v>992</v>
      </c>
      <c r="C154" s="55">
        <v>1</v>
      </c>
      <c r="D154" s="55">
        <v>1</v>
      </c>
      <c r="E154" s="56" t="s">
        <v>561</v>
      </c>
      <c r="F154" s="57">
        <v>0</v>
      </c>
      <c r="G154" s="398">
        <f t="shared" si="29"/>
        <v>0</v>
      </c>
      <c r="H154" s="345" t="s">
        <v>566</v>
      </c>
      <c r="I154" s="345" t="s">
        <v>566</v>
      </c>
      <c r="J154" s="345" t="s">
        <v>566</v>
      </c>
      <c r="L154" s="806" t="str">
        <f t="shared" si="30"/>
        <v/>
      </c>
      <c r="M154" s="806" t="str">
        <f t="shared" si="31"/>
        <v/>
      </c>
      <c r="N154" s="806" t="str">
        <f t="shared" si="32"/>
        <v/>
      </c>
    </row>
    <row r="155" spans="1:14" ht="28">
      <c r="A155" s="93" t="s">
        <v>524</v>
      </c>
      <c r="B155" s="696" t="s">
        <v>993</v>
      </c>
      <c r="C155" s="55">
        <v>1</v>
      </c>
      <c r="D155" s="55">
        <v>1</v>
      </c>
      <c r="E155" s="56" t="s">
        <v>561</v>
      </c>
      <c r="F155" s="57">
        <v>0</v>
      </c>
      <c r="G155" s="398">
        <f t="shared" si="29"/>
        <v>0</v>
      </c>
      <c r="H155" s="345" t="s">
        <v>566</v>
      </c>
      <c r="I155" s="345" t="s">
        <v>566</v>
      </c>
      <c r="J155" s="345" t="s">
        <v>566</v>
      </c>
      <c r="L155" s="806" t="str">
        <f t="shared" si="30"/>
        <v/>
      </c>
      <c r="M155" s="806" t="str">
        <f t="shared" si="31"/>
        <v/>
      </c>
      <c r="N155" s="806" t="str">
        <f t="shared" si="32"/>
        <v/>
      </c>
    </row>
    <row r="156" spans="1:14" ht="28">
      <c r="A156" s="93" t="s">
        <v>94</v>
      </c>
      <c r="B156" s="696" t="s">
        <v>994</v>
      </c>
      <c r="C156" s="55">
        <v>1</v>
      </c>
      <c r="D156" s="55">
        <v>1</v>
      </c>
      <c r="E156" s="56" t="s">
        <v>561</v>
      </c>
      <c r="F156" s="57">
        <v>0</v>
      </c>
      <c r="G156" s="398">
        <f t="shared" si="29"/>
        <v>0</v>
      </c>
      <c r="H156" s="345" t="s">
        <v>566</v>
      </c>
      <c r="I156" s="345" t="s">
        <v>566</v>
      </c>
      <c r="J156" s="345" t="s">
        <v>566</v>
      </c>
      <c r="L156" s="806" t="str">
        <f t="shared" si="30"/>
        <v/>
      </c>
      <c r="M156" s="806" t="str">
        <f t="shared" si="31"/>
        <v/>
      </c>
      <c r="N156" s="806" t="str">
        <f t="shared" si="32"/>
        <v/>
      </c>
    </row>
    <row r="157" spans="1:14" ht="28">
      <c r="A157" s="91" t="s">
        <v>95</v>
      </c>
      <c r="B157" s="696" t="s">
        <v>995</v>
      </c>
      <c r="C157" s="55">
        <v>1</v>
      </c>
      <c r="D157" s="55">
        <v>1</v>
      </c>
      <c r="E157" s="56" t="s">
        <v>561</v>
      </c>
      <c r="F157" s="57">
        <v>0</v>
      </c>
      <c r="G157" s="398">
        <f t="shared" si="29"/>
        <v>0</v>
      </c>
      <c r="H157" s="345" t="s">
        <v>566</v>
      </c>
      <c r="I157" s="345" t="s">
        <v>566</v>
      </c>
      <c r="J157" s="345" t="s">
        <v>566</v>
      </c>
      <c r="L157" s="806" t="str">
        <f t="shared" ref="L157:L171" si="33">IF(OR(H157="Oui",H157="Yes"),G157,"")</f>
        <v/>
      </c>
      <c r="M157" s="806" t="str">
        <f t="shared" ref="M157:M171" si="34">IF(OR(I157="Oui",I157="Yes"),G157,"")</f>
        <v/>
      </c>
      <c r="N157" s="806" t="str">
        <f t="shared" ref="N157:N171" si="35">IF(OR(J157="Oui",J157="Yes"),G157,"")</f>
        <v/>
      </c>
    </row>
    <row r="158" spans="1:14" ht="28">
      <c r="A158" s="91" t="s">
        <v>96</v>
      </c>
      <c r="B158" s="696" t="s">
        <v>996</v>
      </c>
      <c r="C158" s="55">
        <v>1</v>
      </c>
      <c r="D158" s="55">
        <v>1</v>
      </c>
      <c r="E158" s="56" t="s">
        <v>561</v>
      </c>
      <c r="F158" s="57">
        <v>0</v>
      </c>
      <c r="G158" s="398">
        <f t="shared" si="29"/>
        <v>0</v>
      </c>
      <c r="H158" s="345" t="s">
        <v>566</v>
      </c>
      <c r="I158" s="345" t="s">
        <v>566</v>
      </c>
      <c r="J158" s="345" t="s">
        <v>566</v>
      </c>
      <c r="L158" s="806" t="str">
        <f t="shared" si="33"/>
        <v/>
      </c>
      <c r="M158" s="806" t="str">
        <f t="shared" si="34"/>
        <v/>
      </c>
      <c r="N158" s="806" t="str">
        <f t="shared" si="35"/>
        <v/>
      </c>
    </row>
    <row r="159" spans="1:14" ht="28">
      <c r="A159" s="91" t="s">
        <v>97</v>
      </c>
      <c r="B159" s="696" t="s">
        <v>997</v>
      </c>
      <c r="C159" s="55">
        <v>1</v>
      </c>
      <c r="D159" s="55">
        <v>1</v>
      </c>
      <c r="E159" s="56" t="s">
        <v>561</v>
      </c>
      <c r="F159" s="57">
        <v>0</v>
      </c>
      <c r="G159" s="398">
        <f t="shared" si="29"/>
        <v>0</v>
      </c>
      <c r="H159" s="345" t="s">
        <v>566</v>
      </c>
      <c r="I159" s="345" t="s">
        <v>566</v>
      </c>
      <c r="J159" s="345" t="s">
        <v>566</v>
      </c>
      <c r="L159" s="806" t="str">
        <f t="shared" si="33"/>
        <v/>
      </c>
      <c r="M159" s="806" t="str">
        <f t="shared" si="34"/>
        <v/>
      </c>
      <c r="N159" s="806" t="str">
        <f t="shared" si="35"/>
        <v/>
      </c>
    </row>
    <row r="160" spans="1:14" ht="28">
      <c r="A160" s="91" t="s">
        <v>526</v>
      </c>
      <c r="B160" s="696" t="s">
        <v>998</v>
      </c>
      <c r="C160" s="55">
        <v>1</v>
      </c>
      <c r="D160" s="55">
        <v>1</v>
      </c>
      <c r="E160" s="56" t="s">
        <v>561</v>
      </c>
      <c r="F160" s="57">
        <v>0</v>
      </c>
      <c r="G160" s="398">
        <f t="shared" si="29"/>
        <v>0</v>
      </c>
      <c r="H160" s="345" t="s">
        <v>566</v>
      </c>
      <c r="I160" s="345" t="s">
        <v>566</v>
      </c>
      <c r="J160" s="345" t="s">
        <v>566</v>
      </c>
      <c r="L160" s="806" t="str">
        <f t="shared" si="33"/>
        <v/>
      </c>
      <c r="M160" s="806" t="str">
        <f t="shared" si="34"/>
        <v/>
      </c>
      <c r="N160" s="806" t="str">
        <f t="shared" si="35"/>
        <v/>
      </c>
    </row>
    <row r="161" spans="1:14" ht="28">
      <c r="A161" s="91" t="s">
        <v>98</v>
      </c>
      <c r="B161" s="696" t="s">
        <v>999</v>
      </c>
      <c r="C161" s="55">
        <v>1</v>
      </c>
      <c r="D161" s="55">
        <v>1</v>
      </c>
      <c r="E161" s="56" t="s">
        <v>561</v>
      </c>
      <c r="F161" s="57">
        <v>0</v>
      </c>
      <c r="G161" s="398">
        <f t="shared" si="29"/>
        <v>0</v>
      </c>
      <c r="H161" s="345" t="s">
        <v>566</v>
      </c>
      <c r="I161" s="345" t="s">
        <v>566</v>
      </c>
      <c r="J161" s="345" t="s">
        <v>566</v>
      </c>
      <c r="L161" s="806" t="str">
        <f t="shared" si="33"/>
        <v/>
      </c>
      <c r="M161" s="806" t="str">
        <f t="shared" si="34"/>
        <v/>
      </c>
      <c r="N161" s="806" t="str">
        <f t="shared" si="35"/>
        <v/>
      </c>
    </row>
    <row r="162" spans="1:14" ht="28">
      <c r="A162" s="91" t="s">
        <v>99</v>
      </c>
      <c r="B162" s="696" t="s">
        <v>1000</v>
      </c>
      <c r="C162" s="55">
        <v>1</v>
      </c>
      <c r="D162" s="55">
        <v>1</v>
      </c>
      <c r="E162" s="56" t="s">
        <v>561</v>
      </c>
      <c r="F162" s="57">
        <v>0</v>
      </c>
      <c r="G162" s="398">
        <f t="shared" si="29"/>
        <v>0</v>
      </c>
      <c r="H162" s="345" t="s">
        <v>566</v>
      </c>
      <c r="I162" s="345" t="s">
        <v>566</v>
      </c>
      <c r="J162" s="345" t="s">
        <v>566</v>
      </c>
      <c r="L162" s="806" t="str">
        <f t="shared" si="33"/>
        <v/>
      </c>
      <c r="M162" s="806" t="str">
        <f t="shared" si="34"/>
        <v/>
      </c>
      <c r="N162" s="806" t="str">
        <f t="shared" si="35"/>
        <v/>
      </c>
    </row>
    <row r="163" spans="1:14" ht="28">
      <c r="A163" s="89" t="s">
        <v>101</v>
      </c>
      <c r="B163" s="696" t="s">
        <v>1001</v>
      </c>
      <c r="C163" s="55">
        <v>1</v>
      </c>
      <c r="D163" s="55">
        <v>1</v>
      </c>
      <c r="E163" s="56" t="s">
        <v>561</v>
      </c>
      <c r="F163" s="57">
        <v>0</v>
      </c>
      <c r="G163" s="398">
        <f t="shared" si="29"/>
        <v>0</v>
      </c>
      <c r="H163" s="345" t="s">
        <v>566</v>
      </c>
      <c r="I163" s="345" t="s">
        <v>566</v>
      </c>
      <c r="J163" s="345" t="s">
        <v>566</v>
      </c>
      <c r="L163" s="806" t="str">
        <f t="shared" si="33"/>
        <v/>
      </c>
      <c r="M163" s="806" t="str">
        <f t="shared" si="34"/>
        <v/>
      </c>
      <c r="N163" s="806" t="str">
        <f t="shared" si="35"/>
        <v/>
      </c>
    </row>
    <row r="164" spans="1:14" ht="28">
      <c r="A164" s="89" t="s">
        <v>102</v>
      </c>
      <c r="B164" s="696" t="s">
        <v>1002</v>
      </c>
      <c r="C164" s="55">
        <v>1</v>
      </c>
      <c r="D164" s="55">
        <v>1</v>
      </c>
      <c r="E164" s="56" t="s">
        <v>561</v>
      </c>
      <c r="F164" s="57">
        <v>0</v>
      </c>
      <c r="G164" s="398">
        <f t="shared" si="29"/>
        <v>0</v>
      </c>
      <c r="H164" s="345" t="s">
        <v>566</v>
      </c>
      <c r="I164" s="345" t="s">
        <v>566</v>
      </c>
      <c r="J164" s="345" t="s">
        <v>566</v>
      </c>
      <c r="L164" s="806" t="str">
        <f t="shared" si="33"/>
        <v/>
      </c>
      <c r="M164" s="806" t="str">
        <f t="shared" si="34"/>
        <v/>
      </c>
      <c r="N164" s="806" t="str">
        <f t="shared" si="35"/>
        <v/>
      </c>
    </row>
    <row r="165" spans="1:14" ht="28">
      <c r="A165" s="89" t="s">
        <v>100</v>
      </c>
      <c r="B165" s="696" t="s">
        <v>1003</v>
      </c>
      <c r="C165" s="55">
        <v>1</v>
      </c>
      <c r="D165" s="55">
        <v>1</v>
      </c>
      <c r="E165" s="56" t="s">
        <v>561</v>
      </c>
      <c r="F165" s="57">
        <v>0</v>
      </c>
      <c r="G165" s="398">
        <f t="shared" si="29"/>
        <v>0</v>
      </c>
      <c r="H165" s="345" t="s">
        <v>566</v>
      </c>
      <c r="I165" s="345" t="s">
        <v>566</v>
      </c>
      <c r="J165" s="345" t="s">
        <v>566</v>
      </c>
      <c r="L165" s="806" t="str">
        <f t="shared" si="33"/>
        <v/>
      </c>
      <c r="M165" s="806" t="str">
        <f t="shared" si="34"/>
        <v/>
      </c>
      <c r="N165" s="806" t="str">
        <f t="shared" si="35"/>
        <v/>
      </c>
    </row>
    <row r="166" spans="1:14" ht="28">
      <c r="A166" s="89" t="s">
        <v>700</v>
      </c>
      <c r="B166" s="696" t="s">
        <v>1004</v>
      </c>
      <c r="C166" s="55">
        <v>1</v>
      </c>
      <c r="D166" s="55">
        <v>1</v>
      </c>
      <c r="E166" s="56" t="s">
        <v>561</v>
      </c>
      <c r="F166" s="57">
        <v>0</v>
      </c>
      <c r="G166" s="398">
        <f>C166*D166*F166</f>
        <v>0</v>
      </c>
      <c r="H166" s="345" t="s">
        <v>566</v>
      </c>
      <c r="I166" s="345" t="s">
        <v>566</v>
      </c>
      <c r="J166" s="345" t="s">
        <v>566</v>
      </c>
      <c r="L166" s="806" t="str">
        <f t="shared" si="33"/>
        <v/>
      </c>
      <c r="M166" s="806" t="str">
        <f t="shared" si="34"/>
        <v/>
      </c>
      <c r="N166" s="806" t="str">
        <f t="shared" si="35"/>
        <v/>
      </c>
    </row>
    <row r="167" spans="1:14" ht="28">
      <c r="A167" s="89" t="s">
        <v>701</v>
      </c>
      <c r="B167" s="696" t="s">
        <v>1005</v>
      </c>
      <c r="C167" s="55">
        <v>1</v>
      </c>
      <c r="D167" s="55">
        <v>1</v>
      </c>
      <c r="E167" s="56" t="s">
        <v>561</v>
      </c>
      <c r="F167" s="57">
        <v>0</v>
      </c>
      <c r="G167" s="398">
        <f>C167*D167*F167</f>
        <v>0</v>
      </c>
      <c r="H167" s="345" t="s">
        <v>566</v>
      </c>
      <c r="I167" s="345" t="s">
        <v>566</v>
      </c>
      <c r="J167" s="345" t="s">
        <v>566</v>
      </c>
      <c r="L167" s="806" t="str">
        <f t="shared" si="33"/>
        <v/>
      </c>
      <c r="M167" s="806" t="str">
        <f t="shared" si="34"/>
        <v/>
      </c>
      <c r="N167" s="806" t="str">
        <f t="shared" si="35"/>
        <v/>
      </c>
    </row>
    <row r="168" spans="1:14" ht="28">
      <c r="A168" s="91" t="s">
        <v>103</v>
      </c>
      <c r="B168" s="696" t="s">
        <v>1006</v>
      </c>
      <c r="C168" s="55">
        <v>1</v>
      </c>
      <c r="D168" s="55">
        <v>1</v>
      </c>
      <c r="E168" s="56" t="s">
        <v>561</v>
      </c>
      <c r="F168" s="57">
        <v>0</v>
      </c>
      <c r="G168" s="398">
        <f t="shared" si="29"/>
        <v>0</v>
      </c>
      <c r="H168" s="345" t="s">
        <v>566</v>
      </c>
      <c r="I168" s="345" t="s">
        <v>566</v>
      </c>
      <c r="J168" s="345" t="s">
        <v>566</v>
      </c>
      <c r="L168" s="806" t="str">
        <f t="shared" si="33"/>
        <v/>
      </c>
      <c r="M168" s="806" t="str">
        <f t="shared" si="34"/>
        <v/>
      </c>
      <c r="N168" s="806" t="str">
        <f t="shared" si="35"/>
        <v/>
      </c>
    </row>
    <row r="169" spans="1:14" ht="28">
      <c r="A169" s="89" t="s">
        <v>702</v>
      </c>
      <c r="B169" s="696" t="s">
        <v>915</v>
      </c>
      <c r="C169" s="186"/>
      <c r="D169" s="60">
        <v>0</v>
      </c>
      <c r="E169" s="61" t="s">
        <v>563</v>
      </c>
      <c r="F169" s="436">
        <f>SUM(G145:G168)</f>
        <v>0</v>
      </c>
      <c r="G169" s="398">
        <f>D169*F169</f>
        <v>0</v>
      </c>
      <c r="H169" s="345" t="s">
        <v>566</v>
      </c>
      <c r="I169" s="345" t="s">
        <v>566</v>
      </c>
      <c r="J169" s="345" t="s">
        <v>566</v>
      </c>
      <c r="L169" s="806" t="str">
        <f t="shared" si="33"/>
        <v/>
      </c>
      <c r="M169" s="806" t="str">
        <f t="shared" si="34"/>
        <v/>
      </c>
      <c r="N169" s="806" t="str">
        <f t="shared" si="35"/>
        <v/>
      </c>
    </row>
    <row r="170" spans="1:14" ht="28">
      <c r="A170" s="89" t="s">
        <v>703</v>
      </c>
      <c r="B170" s="693" t="s">
        <v>1007</v>
      </c>
      <c r="C170" s="55">
        <v>1</v>
      </c>
      <c r="D170" s="55">
        <v>1</v>
      </c>
      <c r="E170" s="56" t="s">
        <v>561</v>
      </c>
      <c r="F170" s="57">
        <v>0</v>
      </c>
      <c r="G170" s="398">
        <f>C170*D170*F170</f>
        <v>0</v>
      </c>
      <c r="H170" s="345" t="s">
        <v>566</v>
      </c>
      <c r="I170" s="345" t="s">
        <v>566</v>
      </c>
      <c r="J170" s="345" t="s">
        <v>566</v>
      </c>
      <c r="L170" s="806" t="str">
        <f t="shared" si="33"/>
        <v/>
      </c>
      <c r="M170" s="806" t="str">
        <f t="shared" si="34"/>
        <v/>
      </c>
      <c r="N170" s="806" t="str">
        <f t="shared" si="35"/>
        <v/>
      </c>
    </row>
    <row r="171" spans="1:14" ht="28">
      <c r="A171" s="94" t="s">
        <v>104</v>
      </c>
      <c r="B171" s="698" t="s">
        <v>897</v>
      </c>
      <c r="C171" s="55">
        <v>1</v>
      </c>
      <c r="D171" s="55">
        <v>1</v>
      </c>
      <c r="E171" s="56" t="s">
        <v>561</v>
      </c>
      <c r="F171" s="57">
        <v>0</v>
      </c>
      <c r="G171" s="398">
        <f t="shared" si="29"/>
        <v>0</v>
      </c>
      <c r="H171" s="345" t="s">
        <v>566</v>
      </c>
      <c r="I171" s="345" t="s">
        <v>566</v>
      </c>
      <c r="J171" s="345" t="s">
        <v>566</v>
      </c>
      <c r="L171" s="806" t="str">
        <f t="shared" si="33"/>
        <v/>
      </c>
      <c r="M171" s="806" t="str">
        <f t="shared" si="34"/>
        <v/>
      </c>
      <c r="N171" s="806" t="str">
        <f t="shared" si="35"/>
        <v/>
      </c>
    </row>
    <row r="172" spans="1:14" s="51" customFormat="1" ht="19" customHeight="1">
      <c r="A172" s="202">
        <v>12</v>
      </c>
      <c r="B172" s="617" t="s">
        <v>1008</v>
      </c>
      <c r="C172" s="77"/>
      <c r="D172" s="78"/>
      <c r="E172" s="78"/>
      <c r="F172" s="78"/>
      <c r="G172" s="399">
        <f>SUM(G145:G171)</f>
        <v>0</v>
      </c>
      <c r="H172" s="244"/>
      <c r="I172" s="244"/>
      <c r="J172" s="244"/>
      <c r="L172" s="808">
        <f>SUM(L145:L171)</f>
        <v>0</v>
      </c>
      <c r="M172" s="808">
        <f>SUM(M145:M171)</f>
        <v>0</v>
      </c>
      <c r="N172" s="808">
        <f>SUM(N145:N171)</f>
        <v>0</v>
      </c>
    </row>
    <row r="173" spans="1:14">
      <c r="A173" s="67"/>
      <c r="D173" s="39"/>
      <c r="G173" s="69"/>
    </row>
    <row r="174" spans="1:14">
      <c r="A174" s="203">
        <v>13</v>
      </c>
      <c r="B174" s="173" t="s">
        <v>2839</v>
      </c>
      <c r="C174" s="70"/>
      <c r="D174" s="71"/>
      <c r="E174" s="71"/>
      <c r="F174" s="71"/>
      <c r="G174" s="80"/>
    </row>
    <row r="175" spans="1:14" ht="42">
      <c r="A175" s="247" t="s">
        <v>818</v>
      </c>
      <c r="B175" s="246" t="s">
        <v>560</v>
      </c>
      <c r="C175" s="246" t="s">
        <v>917</v>
      </c>
      <c r="D175" s="246" t="s">
        <v>918</v>
      </c>
      <c r="E175" s="246" t="s">
        <v>919</v>
      </c>
      <c r="F175" s="246" t="s">
        <v>920</v>
      </c>
      <c r="G175" s="250" t="s">
        <v>558</v>
      </c>
      <c r="H175" s="404" t="s">
        <v>2793</v>
      </c>
      <c r="I175" s="404" t="s">
        <v>820</v>
      </c>
      <c r="J175" s="404" t="s">
        <v>2858</v>
      </c>
      <c r="K175" s="304"/>
      <c r="L175" s="805" t="s">
        <v>2793</v>
      </c>
      <c r="M175" s="805" t="s">
        <v>820</v>
      </c>
      <c r="N175" s="805" t="s">
        <v>2858</v>
      </c>
    </row>
    <row r="176" spans="1:14" ht="28">
      <c r="A176" s="89" t="s">
        <v>105</v>
      </c>
      <c r="B176" s="699" t="s">
        <v>1015</v>
      </c>
      <c r="C176" s="55">
        <v>1</v>
      </c>
      <c r="D176" s="55">
        <v>1</v>
      </c>
      <c r="E176" s="56" t="s">
        <v>561</v>
      </c>
      <c r="F176" s="57">
        <v>0</v>
      </c>
      <c r="G176" s="398">
        <f t="shared" ref="G176:G185" si="36">C176*D176*F176</f>
        <v>0</v>
      </c>
      <c r="H176" s="345" t="s">
        <v>566</v>
      </c>
      <c r="I176" s="345" t="s">
        <v>566</v>
      </c>
      <c r="J176" s="345" t="s">
        <v>566</v>
      </c>
      <c r="L176" s="806" t="str">
        <f>IF(OR(H176="Oui",H176="Yes"),G176,"")</f>
        <v/>
      </c>
      <c r="M176" s="806" t="str">
        <f>IF(OR(I176="Oui",I176="Yes"),G176,"")</f>
        <v/>
      </c>
      <c r="N176" s="806" t="str">
        <f>IF(OR(J176="Oui",J176="Yes"),G176,"")</f>
        <v/>
      </c>
    </row>
    <row r="177" spans="1:14" ht="28">
      <c r="A177" s="91" t="s">
        <v>106</v>
      </c>
      <c r="B177" s="700" t="s">
        <v>1016</v>
      </c>
      <c r="C177" s="55">
        <v>1</v>
      </c>
      <c r="D177" s="55">
        <v>1</v>
      </c>
      <c r="E177" s="56" t="s">
        <v>561</v>
      </c>
      <c r="F177" s="57">
        <v>0</v>
      </c>
      <c r="G177" s="398">
        <f t="shared" si="36"/>
        <v>0</v>
      </c>
      <c r="H177" s="345" t="s">
        <v>566</v>
      </c>
      <c r="I177" s="345" t="s">
        <v>566</v>
      </c>
      <c r="J177" s="345" t="s">
        <v>566</v>
      </c>
      <c r="L177" s="806" t="str">
        <f t="shared" ref="L177:L185" si="37">IF(OR(H177="Oui",H177="Yes"),G177,"")</f>
        <v/>
      </c>
      <c r="M177" s="806" t="str">
        <f t="shared" ref="M177:M185" si="38">IF(OR(I177="Oui",I177="Yes"),G177,"")</f>
        <v/>
      </c>
      <c r="N177" s="806" t="str">
        <f t="shared" ref="N177:N185" si="39">IF(OR(J177="Oui",J177="Yes"),G177,"")</f>
        <v/>
      </c>
    </row>
    <row r="178" spans="1:14" ht="28">
      <c r="A178" s="91" t="s">
        <v>107</v>
      </c>
      <c r="B178" s="700" t="s">
        <v>1017</v>
      </c>
      <c r="C178" s="55">
        <v>1</v>
      </c>
      <c r="D178" s="55">
        <v>1</v>
      </c>
      <c r="E178" s="56" t="s">
        <v>561</v>
      </c>
      <c r="F178" s="57">
        <v>0</v>
      </c>
      <c r="G178" s="398">
        <f t="shared" si="36"/>
        <v>0</v>
      </c>
      <c r="H178" s="345" t="s">
        <v>566</v>
      </c>
      <c r="I178" s="345" t="s">
        <v>566</v>
      </c>
      <c r="J178" s="345" t="s">
        <v>566</v>
      </c>
      <c r="L178" s="806" t="str">
        <f t="shared" si="37"/>
        <v/>
      </c>
      <c r="M178" s="806" t="str">
        <f t="shared" si="38"/>
        <v/>
      </c>
      <c r="N178" s="806" t="str">
        <f t="shared" si="39"/>
        <v/>
      </c>
    </row>
    <row r="179" spans="1:14" ht="28">
      <c r="A179" s="91" t="s">
        <v>108</v>
      </c>
      <c r="B179" s="700" t="s">
        <v>1018</v>
      </c>
      <c r="C179" s="55">
        <v>1</v>
      </c>
      <c r="D179" s="55">
        <v>1</v>
      </c>
      <c r="E179" s="56" t="s">
        <v>561</v>
      </c>
      <c r="F179" s="57">
        <v>0</v>
      </c>
      <c r="G179" s="398">
        <f t="shared" si="36"/>
        <v>0</v>
      </c>
      <c r="H179" s="345" t="s">
        <v>566</v>
      </c>
      <c r="I179" s="345" t="s">
        <v>566</v>
      </c>
      <c r="J179" s="345" t="s">
        <v>566</v>
      </c>
      <c r="L179" s="806" t="str">
        <f t="shared" si="37"/>
        <v/>
      </c>
      <c r="M179" s="806" t="str">
        <f t="shared" si="38"/>
        <v/>
      </c>
      <c r="N179" s="806" t="str">
        <f t="shared" si="39"/>
        <v/>
      </c>
    </row>
    <row r="180" spans="1:14" ht="28">
      <c r="A180" s="91" t="s">
        <v>109</v>
      </c>
      <c r="B180" s="700" t="s">
        <v>1019</v>
      </c>
      <c r="C180" s="55">
        <v>1</v>
      </c>
      <c r="D180" s="55">
        <v>1</v>
      </c>
      <c r="E180" s="56" t="s">
        <v>561</v>
      </c>
      <c r="F180" s="57">
        <v>0</v>
      </c>
      <c r="G180" s="398">
        <f t="shared" si="36"/>
        <v>0</v>
      </c>
      <c r="H180" s="345" t="s">
        <v>566</v>
      </c>
      <c r="I180" s="345" t="s">
        <v>566</v>
      </c>
      <c r="J180" s="345" t="s">
        <v>566</v>
      </c>
      <c r="L180" s="806" t="str">
        <f t="shared" si="37"/>
        <v/>
      </c>
      <c r="M180" s="806" t="str">
        <f t="shared" si="38"/>
        <v/>
      </c>
      <c r="N180" s="806" t="str">
        <f t="shared" si="39"/>
        <v/>
      </c>
    </row>
    <row r="181" spans="1:14" ht="28">
      <c r="A181" s="91" t="s">
        <v>110</v>
      </c>
      <c r="B181" s="700" t="s">
        <v>1020</v>
      </c>
      <c r="C181" s="55">
        <v>1</v>
      </c>
      <c r="D181" s="55">
        <v>1</v>
      </c>
      <c r="E181" s="56" t="s">
        <v>561</v>
      </c>
      <c r="F181" s="57">
        <v>0</v>
      </c>
      <c r="G181" s="398">
        <f t="shared" si="36"/>
        <v>0</v>
      </c>
      <c r="H181" s="345" t="s">
        <v>566</v>
      </c>
      <c r="I181" s="345" t="s">
        <v>566</v>
      </c>
      <c r="J181" s="345" t="s">
        <v>566</v>
      </c>
      <c r="L181" s="806" t="str">
        <f t="shared" si="37"/>
        <v/>
      </c>
      <c r="M181" s="806" t="str">
        <f t="shared" si="38"/>
        <v/>
      </c>
      <c r="N181" s="806" t="str">
        <f t="shared" si="39"/>
        <v/>
      </c>
    </row>
    <row r="182" spans="1:14" ht="28">
      <c r="A182" s="91" t="s">
        <v>111</v>
      </c>
      <c r="B182" s="701" t="s">
        <v>1021</v>
      </c>
      <c r="C182" s="55">
        <v>1</v>
      </c>
      <c r="D182" s="55">
        <v>1</v>
      </c>
      <c r="E182" s="56" t="s">
        <v>561</v>
      </c>
      <c r="F182" s="57">
        <v>0</v>
      </c>
      <c r="G182" s="398">
        <f t="shared" si="36"/>
        <v>0</v>
      </c>
      <c r="H182" s="345" t="s">
        <v>566</v>
      </c>
      <c r="I182" s="345" t="s">
        <v>566</v>
      </c>
      <c r="J182" s="345" t="s">
        <v>566</v>
      </c>
      <c r="L182" s="806" t="str">
        <f t="shared" si="37"/>
        <v/>
      </c>
      <c r="M182" s="806" t="str">
        <f t="shared" si="38"/>
        <v/>
      </c>
      <c r="N182" s="806" t="str">
        <f t="shared" si="39"/>
        <v/>
      </c>
    </row>
    <row r="183" spans="1:14" ht="28">
      <c r="A183" s="89" t="s">
        <v>704</v>
      </c>
      <c r="B183" s="696" t="s">
        <v>915</v>
      </c>
      <c r="C183" s="82"/>
      <c r="D183" s="60">
        <v>0</v>
      </c>
      <c r="E183" s="61" t="s">
        <v>563</v>
      </c>
      <c r="F183" s="436">
        <f>SUM(G176:G182)</f>
        <v>0</v>
      </c>
      <c r="G183" s="398">
        <f>D183*F183</f>
        <v>0</v>
      </c>
      <c r="H183" s="345" t="s">
        <v>566</v>
      </c>
      <c r="I183" s="345" t="s">
        <v>566</v>
      </c>
      <c r="J183" s="345" t="s">
        <v>566</v>
      </c>
      <c r="L183" s="806" t="str">
        <f t="shared" si="37"/>
        <v/>
      </c>
      <c r="M183" s="806" t="str">
        <f t="shared" si="38"/>
        <v/>
      </c>
      <c r="N183" s="806" t="str">
        <f t="shared" si="39"/>
        <v/>
      </c>
    </row>
    <row r="184" spans="1:14" ht="28">
      <c r="A184" s="89" t="s">
        <v>705</v>
      </c>
      <c r="B184" s="693" t="s">
        <v>1007</v>
      </c>
      <c r="C184" s="55">
        <v>1</v>
      </c>
      <c r="D184" s="55">
        <v>1</v>
      </c>
      <c r="E184" s="56" t="s">
        <v>561</v>
      </c>
      <c r="F184" s="57">
        <v>0</v>
      </c>
      <c r="G184" s="398">
        <f>C184*D184*F184</f>
        <v>0</v>
      </c>
      <c r="H184" s="345" t="s">
        <v>566</v>
      </c>
      <c r="I184" s="345" t="s">
        <v>566</v>
      </c>
      <c r="J184" s="345" t="s">
        <v>566</v>
      </c>
      <c r="L184" s="806" t="str">
        <f t="shared" si="37"/>
        <v/>
      </c>
      <c r="M184" s="806" t="str">
        <f t="shared" si="38"/>
        <v/>
      </c>
      <c r="N184" s="806" t="str">
        <f t="shared" si="39"/>
        <v/>
      </c>
    </row>
    <row r="185" spans="1:14" ht="28">
      <c r="A185" s="91" t="s">
        <v>112</v>
      </c>
      <c r="B185" s="696" t="s">
        <v>897</v>
      </c>
      <c r="C185" s="55">
        <v>1</v>
      </c>
      <c r="D185" s="55">
        <v>1</v>
      </c>
      <c r="E185" s="56" t="s">
        <v>561</v>
      </c>
      <c r="F185" s="57">
        <v>0</v>
      </c>
      <c r="G185" s="398">
        <f t="shared" si="36"/>
        <v>0</v>
      </c>
      <c r="H185" s="345" t="s">
        <v>566</v>
      </c>
      <c r="I185" s="345" t="s">
        <v>566</v>
      </c>
      <c r="J185" s="345" t="s">
        <v>566</v>
      </c>
      <c r="L185" s="806" t="str">
        <f t="shared" si="37"/>
        <v/>
      </c>
      <c r="M185" s="806" t="str">
        <f t="shared" si="38"/>
        <v/>
      </c>
      <c r="N185" s="806" t="str">
        <f t="shared" si="39"/>
        <v/>
      </c>
    </row>
    <row r="186" spans="1:14" s="51" customFormat="1" ht="19" customHeight="1">
      <c r="A186" s="88">
        <v>13</v>
      </c>
      <c r="B186" s="617" t="s">
        <v>1022</v>
      </c>
      <c r="C186" s="77"/>
      <c r="D186" s="78"/>
      <c r="E186" s="78"/>
      <c r="F186" s="78"/>
      <c r="G186" s="399">
        <f>SUM(G176:G185)</f>
        <v>0</v>
      </c>
      <c r="H186" s="244"/>
      <c r="I186" s="244"/>
      <c r="J186" s="244"/>
      <c r="L186" s="808">
        <f>SUM(L176:L185)</f>
        <v>0</v>
      </c>
      <c r="M186" s="808">
        <f>SUM(M176:M185)</f>
        <v>0</v>
      </c>
      <c r="N186" s="808">
        <f>SUM(N176:N185)</f>
        <v>0</v>
      </c>
    </row>
    <row r="187" spans="1:14">
      <c r="A187" s="86"/>
      <c r="D187" s="39"/>
      <c r="G187" s="80"/>
    </row>
    <row r="188" spans="1:14">
      <c r="A188" s="87">
        <v>14</v>
      </c>
      <c r="B188" s="173" t="s">
        <v>1023</v>
      </c>
      <c r="C188" s="70"/>
      <c r="D188" s="71"/>
      <c r="E188" s="71"/>
      <c r="F188" s="71"/>
      <c r="G188" s="80"/>
    </row>
    <row r="189" spans="1:14" ht="42">
      <c r="A189" s="247" t="s">
        <v>818</v>
      </c>
      <c r="B189" s="314" t="s">
        <v>560</v>
      </c>
      <c r="C189" s="246" t="s">
        <v>917</v>
      </c>
      <c r="D189" s="246" t="s">
        <v>918</v>
      </c>
      <c r="E189" s="246" t="s">
        <v>919</v>
      </c>
      <c r="F189" s="246" t="s">
        <v>920</v>
      </c>
      <c r="G189" s="250" t="s">
        <v>558</v>
      </c>
      <c r="H189" s="404" t="s">
        <v>2793</v>
      </c>
      <c r="I189" s="404" t="s">
        <v>820</v>
      </c>
      <c r="J189" s="404" t="s">
        <v>2858</v>
      </c>
      <c r="K189" s="304"/>
      <c r="L189" s="805" t="s">
        <v>2793</v>
      </c>
      <c r="M189" s="805" t="s">
        <v>820</v>
      </c>
      <c r="N189" s="805" t="s">
        <v>2858</v>
      </c>
    </row>
    <row r="190" spans="1:14" ht="28">
      <c r="A190" s="91" t="s">
        <v>113</v>
      </c>
      <c r="B190" s="699" t="s">
        <v>1024</v>
      </c>
      <c r="C190" s="55">
        <v>1</v>
      </c>
      <c r="D190" s="55">
        <v>1</v>
      </c>
      <c r="E190" s="56" t="s">
        <v>561</v>
      </c>
      <c r="F190" s="57">
        <v>0</v>
      </c>
      <c r="G190" s="398">
        <f t="shared" ref="G190:G202" si="40">C190*D190*F190</f>
        <v>0</v>
      </c>
      <c r="H190" s="345" t="s">
        <v>566</v>
      </c>
      <c r="I190" s="345" t="s">
        <v>566</v>
      </c>
      <c r="J190" s="345" t="s">
        <v>566</v>
      </c>
      <c r="L190" s="806" t="str">
        <f>IF(OR(H190="Oui",H190="Yes"),G190,"")</f>
        <v/>
      </c>
      <c r="M190" s="806" t="str">
        <f>IF(OR(I190="Oui",I190="Yes"),G190,"")</f>
        <v/>
      </c>
      <c r="N190" s="806" t="str">
        <f>IF(OR(J190="Oui",J190="Yes"),G190,"")</f>
        <v/>
      </c>
    </row>
    <row r="191" spans="1:14" ht="28">
      <c r="A191" s="91" t="s">
        <v>114</v>
      </c>
      <c r="B191" s="700" t="s">
        <v>1025</v>
      </c>
      <c r="C191" s="55">
        <v>1</v>
      </c>
      <c r="D191" s="55">
        <v>1</v>
      </c>
      <c r="E191" s="56" t="s">
        <v>561</v>
      </c>
      <c r="F191" s="57">
        <v>0</v>
      </c>
      <c r="G191" s="398">
        <f t="shared" si="40"/>
        <v>0</v>
      </c>
      <c r="H191" s="345" t="s">
        <v>566</v>
      </c>
      <c r="I191" s="345" t="s">
        <v>566</v>
      </c>
      <c r="J191" s="345" t="s">
        <v>566</v>
      </c>
      <c r="L191" s="806" t="str">
        <f t="shared" ref="L191:L202" si="41">IF(OR(H191="Oui",H191="Yes"),G191,"")</f>
        <v/>
      </c>
      <c r="M191" s="806" t="str">
        <f t="shared" ref="M191:M202" si="42">IF(OR(I191="Oui",I191="Yes"),G191,"")</f>
        <v/>
      </c>
      <c r="N191" s="806" t="str">
        <f t="shared" ref="N191:N202" si="43">IF(OR(J191="Oui",J191="Yes"),G191,"")</f>
        <v/>
      </c>
    </row>
    <row r="192" spans="1:14" ht="28">
      <c r="A192" s="91" t="s">
        <v>115</v>
      </c>
      <c r="B192" s="700" t="s">
        <v>1026</v>
      </c>
      <c r="C192" s="55">
        <v>1</v>
      </c>
      <c r="D192" s="55">
        <v>1</v>
      </c>
      <c r="E192" s="56" t="s">
        <v>561</v>
      </c>
      <c r="F192" s="57">
        <v>0</v>
      </c>
      <c r="G192" s="398">
        <f t="shared" si="40"/>
        <v>0</v>
      </c>
      <c r="H192" s="345" t="s">
        <v>566</v>
      </c>
      <c r="I192" s="345" t="s">
        <v>566</v>
      </c>
      <c r="J192" s="345" t="s">
        <v>566</v>
      </c>
      <c r="L192" s="806" t="str">
        <f t="shared" si="41"/>
        <v/>
      </c>
      <c r="M192" s="806" t="str">
        <f t="shared" si="42"/>
        <v/>
      </c>
      <c r="N192" s="806" t="str">
        <f t="shared" si="43"/>
        <v/>
      </c>
    </row>
    <row r="193" spans="1:14" ht="28">
      <c r="A193" s="91" t="s">
        <v>116</v>
      </c>
      <c r="B193" s="700" t="s">
        <v>1027</v>
      </c>
      <c r="C193" s="55">
        <v>1</v>
      </c>
      <c r="D193" s="55">
        <v>1</v>
      </c>
      <c r="E193" s="56" t="s">
        <v>561</v>
      </c>
      <c r="F193" s="57">
        <v>0</v>
      </c>
      <c r="G193" s="398">
        <f t="shared" si="40"/>
        <v>0</v>
      </c>
      <c r="H193" s="345" t="s">
        <v>566</v>
      </c>
      <c r="I193" s="345" t="s">
        <v>566</v>
      </c>
      <c r="J193" s="345" t="s">
        <v>566</v>
      </c>
      <c r="L193" s="806" t="str">
        <f t="shared" si="41"/>
        <v/>
      </c>
      <c r="M193" s="806" t="str">
        <f t="shared" si="42"/>
        <v/>
      </c>
      <c r="N193" s="806" t="str">
        <f t="shared" si="43"/>
        <v/>
      </c>
    </row>
    <row r="194" spans="1:14" ht="28">
      <c r="A194" s="91" t="s">
        <v>117</v>
      </c>
      <c r="B194" s="700" t="s">
        <v>1028</v>
      </c>
      <c r="C194" s="55">
        <v>1</v>
      </c>
      <c r="D194" s="55">
        <v>1</v>
      </c>
      <c r="E194" s="56" t="s">
        <v>561</v>
      </c>
      <c r="F194" s="57">
        <v>0</v>
      </c>
      <c r="G194" s="398">
        <f t="shared" si="40"/>
        <v>0</v>
      </c>
      <c r="H194" s="345" t="s">
        <v>566</v>
      </c>
      <c r="I194" s="345" t="s">
        <v>566</v>
      </c>
      <c r="J194" s="345" t="s">
        <v>566</v>
      </c>
      <c r="L194" s="806" t="str">
        <f t="shared" si="41"/>
        <v/>
      </c>
      <c r="M194" s="806" t="str">
        <f t="shared" si="42"/>
        <v/>
      </c>
      <c r="N194" s="806" t="str">
        <f t="shared" si="43"/>
        <v/>
      </c>
    </row>
    <row r="195" spans="1:14" ht="28">
      <c r="A195" s="91" t="s">
        <v>118</v>
      </c>
      <c r="B195" s="700" t="s">
        <v>1029</v>
      </c>
      <c r="C195" s="55">
        <v>1</v>
      </c>
      <c r="D195" s="55">
        <v>1</v>
      </c>
      <c r="E195" s="56" t="s">
        <v>561</v>
      </c>
      <c r="F195" s="57">
        <v>0</v>
      </c>
      <c r="G195" s="398">
        <f t="shared" si="40"/>
        <v>0</v>
      </c>
      <c r="H195" s="345" t="s">
        <v>566</v>
      </c>
      <c r="I195" s="345" t="s">
        <v>566</v>
      </c>
      <c r="J195" s="345" t="s">
        <v>566</v>
      </c>
      <c r="L195" s="806" t="str">
        <f t="shared" si="41"/>
        <v/>
      </c>
      <c r="M195" s="806" t="str">
        <f t="shared" si="42"/>
        <v/>
      </c>
      <c r="N195" s="806" t="str">
        <f t="shared" si="43"/>
        <v/>
      </c>
    </row>
    <row r="196" spans="1:14" ht="28">
      <c r="A196" s="91" t="s">
        <v>119</v>
      </c>
      <c r="B196" s="700" t="s">
        <v>1030</v>
      </c>
      <c r="C196" s="55">
        <v>1</v>
      </c>
      <c r="D196" s="55">
        <v>1</v>
      </c>
      <c r="E196" s="56" t="s">
        <v>561</v>
      </c>
      <c r="F196" s="57">
        <v>0</v>
      </c>
      <c r="G196" s="398">
        <f t="shared" si="40"/>
        <v>0</v>
      </c>
      <c r="H196" s="345" t="s">
        <v>566</v>
      </c>
      <c r="I196" s="345" t="s">
        <v>566</v>
      </c>
      <c r="J196" s="345" t="s">
        <v>566</v>
      </c>
      <c r="L196" s="806" t="str">
        <f t="shared" si="41"/>
        <v/>
      </c>
      <c r="M196" s="806" t="str">
        <f t="shared" si="42"/>
        <v/>
      </c>
      <c r="N196" s="806" t="str">
        <f t="shared" si="43"/>
        <v/>
      </c>
    </row>
    <row r="197" spans="1:14" ht="28">
      <c r="A197" s="91" t="s">
        <v>120</v>
      </c>
      <c r="B197" s="700" t="s">
        <v>1031</v>
      </c>
      <c r="C197" s="55">
        <v>1</v>
      </c>
      <c r="D197" s="55">
        <v>1</v>
      </c>
      <c r="E197" s="56" t="s">
        <v>561</v>
      </c>
      <c r="F197" s="57">
        <v>0</v>
      </c>
      <c r="G197" s="398">
        <f t="shared" si="40"/>
        <v>0</v>
      </c>
      <c r="H197" s="345" t="s">
        <v>566</v>
      </c>
      <c r="I197" s="345" t="s">
        <v>566</v>
      </c>
      <c r="J197" s="345" t="s">
        <v>566</v>
      </c>
      <c r="L197" s="806" t="str">
        <f t="shared" si="41"/>
        <v/>
      </c>
      <c r="M197" s="806" t="str">
        <f t="shared" si="42"/>
        <v/>
      </c>
      <c r="N197" s="806" t="str">
        <f t="shared" si="43"/>
        <v/>
      </c>
    </row>
    <row r="198" spans="1:14" ht="28">
      <c r="A198" s="93" t="s">
        <v>121</v>
      </c>
      <c r="B198" s="701" t="s">
        <v>1032</v>
      </c>
      <c r="C198" s="55">
        <v>1</v>
      </c>
      <c r="D198" s="55">
        <v>1</v>
      </c>
      <c r="E198" s="56" t="s">
        <v>561</v>
      </c>
      <c r="F198" s="57">
        <v>0</v>
      </c>
      <c r="G198" s="398">
        <f t="shared" si="40"/>
        <v>0</v>
      </c>
      <c r="H198" s="345" t="s">
        <v>566</v>
      </c>
      <c r="I198" s="345" t="s">
        <v>566</v>
      </c>
      <c r="J198" s="345" t="s">
        <v>566</v>
      </c>
      <c r="L198" s="806" t="str">
        <f t="shared" si="41"/>
        <v/>
      </c>
      <c r="M198" s="806" t="str">
        <f t="shared" si="42"/>
        <v/>
      </c>
      <c r="N198" s="806" t="str">
        <f t="shared" si="43"/>
        <v/>
      </c>
    </row>
    <row r="199" spans="1:14" ht="28">
      <c r="A199" s="90" t="s">
        <v>122</v>
      </c>
      <c r="B199" s="693" t="s">
        <v>1033</v>
      </c>
      <c r="C199" s="55">
        <v>1</v>
      </c>
      <c r="D199" s="55">
        <v>1</v>
      </c>
      <c r="E199" s="56" t="s">
        <v>561</v>
      </c>
      <c r="F199" s="57">
        <v>0</v>
      </c>
      <c r="G199" s="398">
        <f t="shared" si="40"/>
        <v>0</v>
      </c>
      <c r="H199" s="345" t="s">
        <v>566</v>
      </c>
      <c r="I199" s="345" t="s">
        <v>566</v>
      </c>
      <c r="J199" s="345" t="s">
        <v>566</v>
      </c>
      <c r="L199" s="806" t="str">
        <f t="shared" si="41"/>
        <v/>
      </c>
      <c r="M199" s="806" t="str">
        <f t="shared" si="42"/>
        <v/>
      </c>
      <c r="N199" s="806" t="str">
        <f t="shared" si="43"/>
        <v/>
      </c>
    </row>
    <row r="200" spans="1:14" ht="28">
      <c r="A200" s="89" t="s">
        <v>706</v>
      </c>
      <c r="B200" s="696" t="s">
        <v>915</v>
      </c>
      <c r="C200" s="82"/>
      <c r="D200" s="60">
        <v>0</v>
      </c>
      <c r="E200" s="61" t="s">
        <v>563</v>
      </c>
      <c r="F200" s="436">
        <f>SUM(G190:G199)</f>
        <v>0</v>
      </c>
      <c r="G200" s="398">
        <f>D200*F200</f>
        <v>0</v>
      </c>
      <c r="H200" s="345" t="s">
        <v>566</v>
      </c>
      <c r="I200" s="345" t="s">
        <v>566</v>
      </c>
      <c r="J200" s="345" t="s">
        <v>566</v>
      </c>
      <c r="L200" s="806" t="str">
        <f t="shared" si="41"/>
        <v/>
      </c>
      <c r="M200" s="806" t="str">
        <f t="shared" si="42"/>
        <v/>
      </c>
      <c r="N200" s="806" t="str">
        <f t="shared" si="43"/>
        <v/>
      </c>
    </row>
    <row r="201" spans="1:14" ht="28">
      <c r="A201" s="89" t="s">
        <v>707</v>
      </c>
      <c r="B201" s="693" t="s">
        <v>1007</v>
      </c>
      <c r="C201" s="55">
        <v>1</v>
      </c>
      <c r="D201" s="55">
        <v>1</v>
      </c>
      <c r="E201" s="56" t="s">
        <v>561</v>
      </c>
      <c r="F201" s="57">
        <v>0</v>
      </c>
      <c r="G201" s="398">
        <f>C201*D201*F201</f>
        <v>0</v>
      </c>
      <c r="H201" s="345" t="s">
        <v>566</v>
      </c>
      <c r="I201" s="345" t="s">
        <v>566</v>
      </c>
      <c r="J201" s="345" t="s">
        <v>566</v>
      </c>
      <c r="L201" s="806" t="str">
        <f t="shared" si="41"/>
        <v/>
      </c>
      <c r="M201" s="806" t="str">
        <f t="shared" si="42"/>
        <v/>
      </c>
      <c r="N201" s="806" t="str">
        <f t="shared" si="43"/>
        <v/>
      </c>
    </row>
    <row r="202" spans="1:14" ht="28">
      <c r="A202" s="89" t="s">
        <v>123</v>
      </c>
      <c r="B202" s="696" t="s">
        <v>897</v>
      </c>
      <c r="C202" s="55">
        <v>1</v>
      </c>
      <c r="D202" s="55">
        <v>1</v>
      </c>
      <c r="E202" s="56" t="s">
        <v>561</v>
      </c>
      <c r="F202" s="57">
        <v>0</v>
      </c>
      <c r="G202" s="398">
        <f t="shared" si="40"/>
        <v>0</v>
      </c>
      <c r="H202" s="345" t="s">
        <v>566</v>
      </c>
      <c r="I202" s="345" t="s">
        <v>566</v>
      </c>
      <c r="J202" s="345" t="s">
        <v>566</v>
      </c>
      <c r="L202" s="806" t="str">
        <f t="shared" si="41"/>
        <v/>
      </c>
      <c r="M202" s="806" t="str">
        <f t="shared" si="42"/>
        <v/>
      </c>
      <c r="N202" s="806" t="str">
        <f t="shared" si="43"/>
        <v/>
      </c>
    </row>
    <row r="203" spans="1:14" s="51" customFormat="1" ht="19" customHeight="1">
      <c r="A203" s="202">
        <v>14</v>
      </c>
      <c r="B203" s="617" t="s">
        <v>1034</v>
      </c>
      <c r="C203" s="77"/>
      <c r="D203" s="78"/>
      <c r="E203" s="78"/>
      <c r="F203" s="78"/>
      <c r="G203" s="399">
        <f>SUM(G190:G202)</f>
        <v>0</v>
      </c>
      <c r="H203" s="244"/>
      <c r="I203" s="244"/>
      <c r="J203" s="244"/>
      <c r="L203" s="808">
        <f>SUM(L190:L202)</f>
        <v>0</v>
      </c>
      <c r="M203" s="808">
        <f>SUM(M190:M202)</f>
        <v>0</v>
      </c>
      <c r="N203" s="808">
        <f>SUM(N190:N202)</f>
        <v>0</v>
      </c>
    </row>
    <row r="204" spans="1:14">
      <c r="A204" s="67"/>
      <c r="D204" s="39"/>
      <c r="G204" s="69"/>
    </row>
    <row r="205" spans="1:14">
      <c r="A205" s="203">
        <v>15</v>
      </c>
      <c r="B205" s="173" t="s">
        <v>1035</v>
      </c>
      <c r="C205" s="70"/>
      <c r="D205" s="71"/>
      <c r="E205" s="71"/>
      <c r="F205" s="71"/>
      <c r="G205" s="80"/>
    </row>
    <row r="206" spans="1:14" ht="42">
      <c r="A206" s="247" t="s">
        <v>818</v>
      </c>
      <c r="B206" s="246" t="s">
        <v>560</v>
      </c>
      <c r="C206" s="246" t="s">
        <v>917</v>
      </c>
      <c r="D206" s="246" t="s">
        <v>918</v>
      </c>
      <c r="E206" s="246" t="s">
        <v>919</v>
      </c>
      <c r="F206" s="246" t="s">
        <v>920</v>
      </c>
      <c r="G206" s="250" t="s">
        <v>558</v>
      </c>
      <c r="H206" s="404" t="s">
        <v>2793</v>
      </c>
      <c r="I206" s="404" t="s">
        <v>820</v>
      </c>
      <c r="J206" s="404" t="s">
        <v>2858</v>
      </c>
      <c r="K206" s="304"/>
      <c r="L206" s="805" t="s">
        <v>2793</v>
      </c>
      <c r="M206" s="805" t="s">
        <v>820</v>
      </c>
      <c r="N206" s="805" t="s">
        <v>2858</v>
      </c>
    </row>
    <row r="207" spans="1:14" ht="28">
      <c r="A207" s="91" t="s">
        <v>124</v>
      </c>
      <c r="B207" s="696" t="s">
        <v>1036</v>
      </c>
      <c r="C207" s="55">
        <v>1</v>
      </c>
      <c r="D207" s="55">
        <v>1</v>
      </c>
      <c r="E207" s="56" t="s">
        <v>561</v>
      </c>
      <c r="F207" s="57">
        <v>0</v>
      </c>
      <c r="G207" s="398">
        <f t="shared" ref="G207:G215" si="44">C207*D207*F207</f>
        <v>0</v>
      </c>
      <c r="H207" s="345" t="s">
        <v>566</v>
      </c>
      <c r="I207" s="345" t="s">
        <v>566</v>
      </c>
      <c r="J207" s="345" t="s">
        <v>566</v>
      </c>
      <c r="L207" s="806" t="str">
        <f>IF(OR(H207="Oui",H207="Yes"),G207,"")</f>
        <v/>
      </c>
      <c r="M207" s="806" t="str">
        <f>IF(OR(I207="Oui",I207="Yes"),G207,"")</f>
        <v/>
      </c>
      <c r="N207" s="806" t="str">
        <f>IF(OR(J207="Oui",J207="Yes"),G207,"")</f>
        <v/>
      </c>
    </row>
    <row r="208" spans="1:14" ht="28">
      <c r="A208" s="91" t="s">
        <v>125</v>
      </c>
      <c r="B208" s="696" t="s">
        <v>1037</v>
      </c>
      <c r="C208" s="55">
        <v>1</v>
      </c>
      <c r="D208" s="55">
        <v>1</v>
      </c>
      <c r="E208" s="56" t="s">
        <v>561</v>
      </c>
      <c r="F208" s="57">
        <v>0</v>
      </c>
      <c r="G208" s="398">
        <f t="shared" si="44"/>
        <v>0</v>
      </c>
      <c r="H208" s="345" t="s">
        <v>566</v>
      </c>
      <c r="I208" s="345" t="s">
        <v>566</v>
      </c>
      <c r="J208" s="345" t="s">
        <v>566</v>
      </c>
      <c r="L208" s="806" t="str">
        <f t="shared" ref="L208:L215" si="45">IF(OR(H208="Oui",H208="Yes"),G208,"")</f>
        <v/>
      </c>
      <c r="M208" s="806" t="str">
        <f t="shared" ref="M208:M215" si="46">IF(OR(I208="Oui",I208="Yes"),G208,"")</f>
        <v/>
      </c>
      <c r="N208" s="806" t="str">
        <f t="shared" ref="N208:N215" si="47">IF(OR(J208="Oui",J208="Yes"),G208,"")</f>
        <v/>
      </c>
    </row>
    <row r="209" spans="1:14" ht="28">
      <c r="A209" s="91" t="s">
        <v>528</v>
      </c>
      <c r="B209" s="696" t="s">
        <v>1038</v>
      </c>
      <c r="C209" s="55">
        <v>1</v>
      </c>
      <c r="D209" s="55">
        <v>1</v>
      </c>
      <c r="E209" s="56" t="s">
        <v>561</v>
      </c>
      <c r="F209" s="57">
        <v>0</v>
      </c>
      <c r="G209" s="398">
        <f t="shared" si="44"/>
        <v>0</v>
      </c>
      <c r="H209" s="345" t="s">
        <v>566</v>
      </c>
      <c r="I209" s="345" t="s">
        <v>566</v>
      </c>
      <c r="J209" s="345" t="s">
        <v>566</v>
      </c>
      <c r="L209" s="806" t="str">
        <f t="shared" si="45"/>
        <v/>
      </c>
      <c r="M209" s="806" t="str">
        <f t="shared" si="46"/>
        <v/>
      </c>
      <c r="N209" s="806" t="str">
        <f t="shared" si="47"/>
        <v/>
      </c>
    </row>
    <row r="210" spans="1:14" ht="28">
      <c r="A210" s="91" t="s">
        <v>527</v>
      </c>
      <c r="B210" s="696" t="s">
        <v>1039</v>
      </c>
      <c r="C210" s="55">
        <v>1</v>
      </c>
      <c r="D210" s="55">
        <v>1</v>
      </c>
      <c r="E210" s="56" t="s">
        <v>561</v>
      </c>
      <c r="F210" s="57">
        <v>0</v>
      </c>
      <c r="G210" s="398">
        <f t="shared" si="44"/>
        <v>0</v>
      </c>
      <c r="H210" s="345" t="s">
        <v>566</v>
      </c>
      <c r="I210" s="345" t="s">
        <v>566</v>
      </c>
      <c r="J210" s="345" t="s">
        <v>566</v>
      </c>
      <c r="L210" s="806" t="str">
        <f t="shared" si="45"/>
        <v/>
      </c>
      <c r="M210" s="806" t="str">
        <f t="shared" si="46"/>
        <v/>
      </c>
      <c r="N210" s="806" t="str">
        <f t="shared" si="47"/>
        <v/>
      </c>
    </row>
    <row r="211" spans="1:14" ht="28">
      <c r="A211" s="91" t="s">
        <v>128</v>
      </c>
      <c r="B211" s="696" t="s">
        <v>1040</v>
      </c>
      <c r="C211" s="55">
        <v>1</v>
      </c>
      <c r="D211" s="55">
        <v>1</v>
      </c>
      <c r="E211" s="56" t="s">
        <v>561</v>
      </c>
      <c r="F211" s="57">
        <v>0</v>
      </c>
      <c r="G211" s="398">
        <f t="shared" si="44"/>
        <v>0</v>
      </c>
      <c r="H211" s="345" t="s">
        <v>566</v>
      </c>
      <c r="I211" s="345" t="s">
        <v>566</v>
      </c>
      <c r="J211" s="345" t="s">
        <v>566</v>
      </c>
      <c r="L211" s="806" t="str">
        <f t="shared" si="45"/>
        <v/>
      </c>
      <c r="M211" s="806" t="str">
        <f t="shared" si="46"/>
        <v/>
      </c>
      <c r="N211" s="806" t="str">
        <f t="shared" si="47"/>
        <v/>
      </c>
    </row>
    <row r="212" spans="1:14" ht="28">
      <c r="A212" s="91" t="s">
        <v>126</v>
      </c>
      <c r="B212" s="693" t="s">
        <v>1033</v>
      </c>
      <c r="C212" s="55">
        <v>1</v>
      </c>
      <c r="D212" s="55">
        <v>1</v>
      </c>
      <c r="E212" s="56" t="s">
        <v>561</v>
      </c>
      <c r="F212" s="57">
        <v>0</v>
      </c>
      <c r="G212" s="398">
        <f t="shared" si="44"/>
        <v>0</v>
      </c>
      <c r="H212" s="345" t="s">
        <v>566</v>
      </c>
      <c r="I212" s="345" t="s">
        <v>566</v>
      </c>
      <c r="J212" s="345" t="s">
        <v>566</v>
      </c>
      <c r="L212" s="806" t="str">
        <f t="shared" si="45"/>
        <v/>
      </c>
      <c r="M212" s="806" t="str">
        <f t="shared" si="46"/>
        <v/>
      </c>
      <c r="N212" s="806" t="str">
        <f t="shared" si="47"/>
        <v/>
      </c>
    </row>
    <row r="213" spans="1:14" ht="28">
      <c r="A213" s="89" t="s">
        <v>708</v>
      </c>
      <c r="B213" s="696" t="s">
        <v>915</v>
      </c>
      <c r="C213" s="82"/>
      <c r="D213" s="60">
        <v>0</v>
      </c>
      <c r="E213" s="61" t="s">
        <v>563</v>
      </c>
      <c r="F213" s="436">
        <f>SUM(G207:G212)</f>
        <v>0</v>
      </c>
      <c r="G213" s="398">
        <f>D213*F213</f>
        <v>0</v>
      </c>
      <c r="H213" s="345" t="s">
        <v>566</v>
      </c>
      <c r="I213" s="345" t="s">
        <v>566</v>
      </c>
      <c r="J213" s="345" t="s">
        <v>566</v>
      </c>
      <c r="L213" s="806" t="str">
        <f t="shared" si="45"/>
        <v/>
      </c>
      <c r="M213" s="806" t="str">
        <f t="shared" si="46"/>
        <v/>
      </c>
      <c r="N213" s="806" t="str">
        <f t="shared" si="47"/>
        <v/>
      </c>
    </row>
    <row r="214" spans="1:14" ht="28">
      <c r="A214" s="89" t="s">
        <v>709</v>
      </c>
      <c r="B214" s="693" t="s">
        <v>1007</v>
      </c>
      <c r="C214" s="55">
        <v>1</v>
      </c>
      <c r="D214" s="55">
        <v>1</v>
      </c>
      <c r="E214" s="56" t="s">
        <v>561</v>
      </c>
      <c r="F214" s="57">
        <v>0</v>
      </c>
      <c r="G214" s="398">
        <f>C214*D214*F214</f>
        <v>0</v>
      </c>
      <c r="H214" s="345" t="s">
        <v>566</v>
      </c>
      <c r="I214" s="345" t="s">
        <v>566</v>
      </c>
      <c r="J214" s="345" t="s">
        <v>566</v>
      </c>
      <c r="L214" s="806" t="str">
        <f t="shared" si="45"/>
        <v/>
      </c>
      <c r="M214" s="806" t="str">
        <f t="shared" si="46"/>
        <v/>
      </c>
      <c r="N214" s="806" t="str">
        <f t="shared" si="47"/>
        <v/>
      </c>
    </row>
    <row r="215" spans="1:14" ht="28">
      <c r="A215" s="91" t="s">
        <v>127</v>
      </c>
      <c r="B215" s="696" t="s">
        <v>897</v>
      </c>
      <c r="C215" s="55">
        <v>1</v>
      </c>
      <c r="D215" s="55">
        <v>1</v>
      </c>
      <c r="E215" s="56" t="s">
        <v>561</v>
      </c>
      <c r="F215" s="57">
        <v>0</v>
      </c>
      <c r="G215" s="398">
        <f t="shared" si="44"/>
        <v>0</v>
      </c>
      <c r="H215" s="345" t="s">
        <v>566</v>
      </c>
      <c r="I215" s="345" t="s">
        <v>566</v>
      </c>
      <c r="J215" s="345" t="s">
        <v>566</v>
      </c>
      <c r="L215" s="806" t="str">
        <f t="shared" si="45"/>
        <v/>
      </c>
      <c r="M215" s="806" t="str">
        <f t="shared" si="46"/>
        <v/>
      </c>
      <c r="N215" s="806" t="str">
        <f t="shared" si="47"/>
        <v/>
      </c>
    </row>
    <row r="216" spans="1:14" s="51" customFormat="1" ht="19" customHeight="1">
      <c r="A216" s="88">
        <v>15</v>
      </c>
      <c r="B216" s="617" t="s">
        <v>1041</v>
      </c>
      <c r="C216" s="77"/>
      <c r="D216" s="78"/>
      <c r="E216" s="78"/>
      <c r="F216" s="78"/>
      <c r="G216" s="399">
        <f>SUM(G207:G215)</f>
        <v>0</v>
      </c>
      <c r="H216" s="244"/>
      <c r="I216" s="244"/>
      <c r="J216" s="244"/>
      <c r="L216" s="808">
        <f>SUM(L207:L215)</f>
        <v>0</v>
      </c>
      <c r="M216" s="808">
        <f>SUM(M207:M215)</f>
        <v>0</v>
      </c>
      <c r="N216" s="808">
        <f>SUM(N207:N215)</f>
        <v>0</v>
      </c>
    </row>
    <row r="217" spans="1:14">
      <c r="A217" s="86"/>
      <c r="D217" s="39"/>
      <c r="G217" s="69"/>
    </row>
    <row r="218" spans="1:14">
      <c r="A218" s="87">
        <v>16</v>
      </c>
      <c r="B218" s="173" t="s">
        <v>1042</v>
      </c>
      <c r="C218" s="70"/>
      <c r="D218" s="71"/>
      <c r="E218" s="71"/>
      <c r="F218" s="71"/>
      <c r="G218" s="80"/>
    </row>
    <row r="219" spans="1:14" ht="42">
      <c r="A219" s="247" t="s">
        <v>818</v>
      </c>
      <c r="B219" s="246" t="s">
        <v>560</v>
      </c>
      <c r="C219" s="246" t="s">
        <v>917</v>
      </c>
      <c r="D219" s="246" t="s">
        <v>918</v>
      </c>
      <c r="E219" s="246" t="s">
        <v>919</v>
      </c>
      <c r="F219" s="246" t="s">
        <v>920</v>
      </c>
      <c r="G219" s="250" t="s">
        <v>558</v>
      </c>
      <c r="H219" s="404" t="s">
        <v>2793</v>
      </c>
      <c r="I219" s="404" t="s">
        <v>820</v>
      </c>
      <c r="J219" s="404" t="s">
        <v>2858</v>
      </c>
      <c r="K219" s="304"/>
      <c r="L219" s="805" t="s">
        <v>2793</v>
      </c>
      <c r="M219" s="805" t="s">
        <v>820</v>
      </c>
      <c r="N219" s="805" t="s">
        <v>2858</v>
      </c>
    </row>
    <row r="220" spans="1:14" ht="28">
      <c r="A220" s="91" t="s">
        <v>129</v>
      </c>
      <c r="B220" s="696" t="s">
        <v>1043</v>
      </c>
      <c r="C220" s="55">
        <v>1</v>
      </c>
      <c r="D220" s="55">
        <v>1</v>
      </c>
      <c r="E220" s="56" t="s">
        <v>561</v>
      </c>
      <c r="F220" s="57">
        <v>0</v>
      </c>
      <c r="G220" s="398">
        <f>C220*D220*F220</f>
        <v>0</v>
      </c>
      <c r="H220" s="345" t="s">
        <v>566</v>
      </c>
      <c r="I220" s="345" t="s">
        <v>566</v>
      </c>
      <c r="J220" s="345" t="s">
        <v>566</v>
      </c>
      <c r="L220" s="806" t="str">
        <f>IF(OR(H220="Oui",H220="Yes"),G220,"")</f>
        <v/>
      </c>
      <c r="M220" s="806" t="str">
        <f>IF(OR(I220="Oui",I220="Yes"),G220,"")</f>
        <v/>
      </c>
      <c r="N220" s="806" t="str">
        <f>IF(OR(J220="Oui",J220="Yes"),G220,"")</f>
        <v/>
      </c>
    </row>
    <row r="221" spans="1:14" ht="28">
      <c r="A221" s="91" t="s">
        <v>130</v>
      </c>
      <c r="B221" s="693" t="s">
        <v>1044</v>
      </c>
      <c r="C221" s="55">
        <v>1</v>
      </c>
      <c r="D221" s="55">
        <v>1</v>
      </c>
      <c r="E221" s="56" t="s">
        <v>561</v>
      </c>
      <c r="F221" s="57">
        <v>0</v>
      </c>
      <c r="G221" s="398">
        <f>C221*D221*F221</f>
        <v>0</v>
      </c>
      <c r="H221" s="345" t="s">
        <v>566</v>
      </c>
      <c r="I221" s="345" t="s">
        <v>566</v>
      </c>
      <c r="J221" s="345" t="s">
        <v>566</v>
      </c>
      <c r="L221" s="806" t="str">
        <f t="shared" ref="L221:L226" si="48">IF(OR(H221="Oui",H221="Yes"),G221,"")</f>
        <v/>
      </c>
      <c r="M221" s="806" t="str">
        <f t="shared" ref="M221:M226" si="49">IF(OR(I221="Oui",I221="Yes"),G221,"")</f>
        <v/>
      </c>
      <c r="N221" s="806" t="str">
        <f t="shared" ref="N221:N226" si="50">IF(OR(J221="Oui",J221="Yes"),G221,"")</f>
        <v/>
      </c>
    </row>
    <row r="222" spans="1:14" ht="28">
      <c r="A222" s="91" t="s">
        <v>774</v>
      </c>
      <c r="B222" s="696" t="s">
        <v>1045</v>
      </c>
      <c r="C222" s="55">
        <v>1</v>
      </c>
      <c r="D222" s="55">
        <v>1</v>
      </c>
      <c r="E222" s="56" t="s">
        <v>561</v>
      </c>
      <c r="F222" s="57">
        <v>0</v>
      </c>
      <c r="G222" s="398">
        <f>C222*D222*F222</f>
        <v>0</v>
      </c>
      <c r="H222" s="345" t="s">
        <v>566</v>
      </c>
      <c r="I222" s="345" t="s">
        <v>566</v>
      </c>
      <c r="J222" s="345" t="s">
        <v>566</v>
      </c>
      <c r="L222" s="806" t="str">
        <f t="shared" si="48"/>
        <v/>
      </c>
      <c r="M222" s="806" t="str">
        <f t="shared" si="49"/>
        <v/>
      </c>
      <c r="N222" s="806" t="str">
        <f t="shared" si="50"/>
        <v/>
      </c>
    </row>
    <row r="223" spans="1:14" ht="28">
      <c r="A223" s="91" t="s">
        <v>131</v>
      </c>
      <c r="B223" s="696" t="s">
        <v>1046</v>
      </c>
      <c r="C223" s="55">
        <v>1</v>
      </c>
      <c r="D223" s="55">
        <v>1</v>
      </c>
      <c r="E223" s="56" t="s">
        <v>561</v>
      </c>
      <c r="F223" s="57">
        <v>0</v>
      </c>
      <c r="G223" s="398">
        <f>C223*D223*F223</f>
        <v>0</v>
      </c>
      <c r="H223" s="345" t="s">
        <v>566</v>
      </c>
      <c r="I223" s="345" t="s">
        <v>566</v>
      </c>
      <c r="J223" s="345" t="s">
        <v>566</v>
      </c>
      <c r="L223" s="806" t="str">
        <f t="shared" si="48"/>
        <v/>
      </c>
      <c r="M223" s="806" t="str">
        <f t="shared" si="49"/>
        <v/>
      </c>
      <c r="N223" s="806" t="str">
        <f t="shared" si="50"/>
        <v/>
      </c>
    </row>
    <row r="224" spans="1:14" ht="28">
      <c r="A224" s="89" t="s">
        <v>710</v>
      </c>
      <c r="B224" s="696" t="s">
        <v>915</v>
      </c>
      <c r="C224" s="82"/>
      <c r="D224" s="60">
        <v>0</v>
      </c>
      <c r="E224" s="61" t="s">
        <v>563</v>
      </c>
      <c r="F224" s="436">
        <f>SUM(G220:G223)</f>
        <v>0</v>
      </c>
      <c r="G224" s="398">
        <f>D224*F224</f>
        <v>0</v>
      </c>
      <c r="H224" s="345" t="s">
        <v>566</v>
      </c>
      <c r="I224" s="345" t="s">
        <v>566</v>
      </c>
      <c r="J224" s="345" t="s">
        <v>566</v>
      </c>
      <c r="L224" s="806" t="str">
        <f t="shared" si="48"/>
        <v/>
      </c>
      <c r="M224" s="806" t="str">
        <f t="shared" si="49"/>
        <v/>
      </c>
      <c r="N224" s="806" t="str">
        <f t="shared" si="50"/>
        <v/>
      </c>
    </row>
    <row r="225" spans="1:14" ht="28">
      <c r="A225" s="89" t="s">
        <v>711</v>
      </c>
      <c r="B225" s="693" t="s">
        <v>1007</v>
      </c>
      <c r="C225" s="55">
        <v>1</v>
      </c>
      <c r="D225" s="55">
        <v>1</v>
      </c>
      <c r="E225" s="56" t="s">
        <v>561</v>
      </c>
      <c r="F225" s="57">
        <v>0</v>
      </c>
      <c r="G225" s="398">
        <f>C225*D225*F225</f>
        <v>0</v>
      </c>
      <c r="H225" s="345" t="s">
        <v>566</v>
      </c>
      <c r="I225" s="345" t="s">
        <v>566</v>
      </c>
      <c r="J225" s="345" t="s">
        <v>566</v>
      </c>
      <c r="L225" s="806" t="str">
        <f t="shared" si="48"/>
        <v/>
      </c>
      <c r="M225" s="806" t="str">
        <f t="shared" si="49"/>
        <v/>
      </c>
      <c r="N225" s="806" t="str">
        <f t="shared" si="50"/>
        <v/>
      </c>
    </row>
    <row r="226" spans="1:14" ht="28">
      <c r="A226" s="91" t="s">
        <v>132</v>
      </c>
      <c r="B226" s="696" t="s">
        <v>897</v>
      </c>
      <c r="C226" s="55">
        <v>1</v>
      </c>
      <c r="D226" s="55">
        <v>1</v>
      </c>
      <c r="E226" s="56" t="s">
        <v>561</v>
      </c>
      <c r="F226" s="57">
        <v>0</v>
      </c>
      <c r="G226" s="398">
        <f>C226*D226*F226</f>
        <v>0</v>
      </c>
      <c r="H226" s="345" t="s">
        <v>566</v>
      </c>
      <c r="I226" s="345" t="s">
        <v>566</v>
      </c>
      <c r="J226" s="345" t="s">
        <v>566</v>
      </c>
      <c r="L226" s="806" t="str">
        <f t="shared" si="48"/>
        <v/>
      </c>
      <c r="M226" s="806" t="str">
        <f t="shared" si="49"/>
        <v/>
      </c>
      <c r="N226" s="806" t="str">
        <f t="shared" si="50"/>
        <v/>
      </c>
    </row>
    <row r="227" spans="1:14" s="51" customFormat="1" ht="19" customHeight="1">
      <c r="A227" s="202">
        <v>16</v>
      </c>
      <c r="B227" s="617" t="s">
        <v>1047</v>
      </c>
      <c r="C227" s="77"/>
      <c r="D227" s="78"/>
      <c r="E227" s="78"/>
      <c r="F227" s="78"/>
      <c r="G227" s="399">
        <f>SUM(G220:G226)</f>
        <v>0</v>
      </c>
      <c r="H227" s="244"/>
      <c r="I227" s="244"/>
      <c r="J227" s="244"/>
      <c r="L227" s="808">
        <f>SUM(L220:L226)</f>
        <v>0</v>
      </c>
      <c r="M227" s="808">
        <f>SUM(M220:M226)</f>
        <v>0</v>
      </c>
      <c r="N227" s="808">
        <f>SUM(N220:N226)</f>
        <v>0</v>
      </c>
    </row>
    <row r="228" spans="1:14">
      <c r="A228" s="86"/>
      <c r="D228" s="39"/>
      <c r="G228" s="80"/>
    </row>
    <row r="229" spans="1:14">
      <c r="A229" s="203">
        <v>17</v>
      </c>
      <c r="B229" s="173" t="s">
        <v>1048</v>
      </c>
      <c r="C229" s="70"/>
      <c r="D229" s="71"/>
      <c r="E229" s="71"/>
      <c r="F229" s="71"/>
      <c r="G229" s="80"/>
    </row>
    <row r="230" spans="1:14" ht="42">
      <c r="A230" s="247" t="s">
        <v>818</v>
      </c>
      <c r="B230" s="246" t="s">
        <v>560</v>
      </c>
      <c r="C230" s="246" t="s">
        <v>917</v>
      </c>
      <c r="D230" s="246" t="s">
        <v>918</v>
      </c>
      <c r="E230" s="246" t="s">
        <v>919</v>
      </c>
      <c r="F230" s="246" t="s">
        <v>920</v>
      </c>
      <c r="G230" s="250" t="s">
        <v>558</v>
      </c>
      <c r="H230" s="404" t="s">
        <v>2793</v>
      </c>
      <c r="I230" s="404" t="s">
        <v>820</v>
      </c>
      <c r="J230" s="404" t="s">
        <v>2858</v>
      </c>
      <c r="K230" s="304"/>
      <c r="L230" s="805" t="s">
        <v>2793</v>
      </c>
      <c r="M230" s="805" t="s">
        <v>820</v>
      </c>
      <c r="N230" s="805" t="s">
        <v>2858</v>
      </c>
    </row>
    <row r="231" spans="1:14" ht="28">
      <c r="A231" s="91" t="s">
        <v>133</v>
      </c>
      <c r="B231" s="696" t="s">
        <v>1049</v>
      </c>
      <c r="C231" s="55">
        <v>1</v>
      </c>
      <c r="D231" s="55">
        <v>1</v>
      </c>
      <c r="E231" s="56" t="s">
        <v>561</v>
      </c>
      <c r="F231" s="57">
        <v>0</v>
      </c>
      <c r="G231" s="398">
        <f>C231*D231*F231</f>
        <v>0</v>
      </c>
      <c r="H231" s="345" t="s">
        <v>566</v>
      </c>
      <c r="I231" s="345" t="s">
        <v>566</v>
      </c>
      <c r="J231" s="345" t="s">
        <v>566</v>
      </c>
      <c r="L231" s="806" t="str">
        <f t="shared" ref="L231:L236" si="51">IF(OR(H231="Oui",H231="Yes"),G231,"")</f>
        <v/>
      </c>
      <c r="M231" s="806" t="str">
        <f t="shared" ref="M231:M236" si="52">IF(OR(I231="Oui",I231="Yes"),G231,"")</f>
        <v/>
      </c>
      <c r="N231" s="806" t="str">
        <f t="shared" ref="N231:N236" si="53">IF(OR(J231="Oui",J231="Yes"),G231,"")</f>
        <v/>
      </c>
    </row>
    <row r="232" spans="1:14" ht="28">
      <c r="A232" s="91" t="s">
        <v>134</v>
      </c>
      <c r="B232" s="696" t="s">
        <v>1050</v>
      </c>
      <c r="C232" s="55">
        <v>1</v>
      </c>
      <c r="D232" s="55">
        <v>1</v>
      </c>
      <c r="E232" s="56" t="s">
        <v>561</v>
      </c>
      <c r="F232" s="57">
        <v>0</v>
      </c>
      <c r="G232" s="398">
        <f>C232*D232*F232</f>
        <v>0</v>
      </c>
      <c r="H232" s="345" t="s">
        <v>566</v>
      </c>
      <c r="I232" s="345" t="s">
        <v>566</v>
      </c>
      <c r="J232" s="345" t="s">
        <v>566</v>
      </c>
      <c r="L232" s="806" t="str">
        <f t="shared" si="51"/>
        <v/>
      </c>
      <c r="M232" s="806" t="str">
        <f t="shared" si="52"/>
        <v/>
      </c>
      <c r="N232" s="806" t="str">
        <f t="shared" si="53"/>
        <v/>
      </c>
    </row>
    <row r="233" spans="1:14" ht="28">
      <c r="A233" s="91" t="s">
        <v>775</v>
      </c>
      <c r="B233" s="696" t="s">
        <v>1051</v>
      </c>
      <c r="C233" s="55">
        <v>1</v>
      </c>
      <c r="D233" s="55">
        <v>1</v>
      </c>
      <c r="E233" s="56" t="s">
        <v>561</v>
      </c>
      <c r="F233" s="57">
        <v>0</v>
      </c>
      <c r="G233" s="398">
        <f>C233*D233*F233</f>
        <v>0</v>
      </c>
      <c r="H233" s="345" t="s">
        <v>566</v>
      </c>
      <c r="I233" s="345" t="s">
        <v>566</v>
      </c>
      <c r="J233" s="345" t="s">
        <v>566</v>
      </c>
      <c r="L233" s="806" t="str">
        <f t="shared" si="51"/>
        <v/>
      </c>
      <c r="M233" s="806" t="str">
        <f t="shared" si="52"/>
        <v/>
      </c>
      <c r="N233" s="806" t="str">
        <f t="shared" si="53"/>
        <v/>
      </c>
    </row>
    <row r="234" spans="1:14" ht="28">
      <c r="A234" s="89" t="s">
        <v>712</v>
      </c>
      <c r="B234" s="696" t="s">
        <v>915</v>
      </c>
      <c r="C234" s="82"/>
      <c r="D234" s="60">
        <v>0</v>
      </c>
      <c r="E234" s="61" t="s">
        <v>563</v>
      </c>
      <c r="F234" s="436">
        <f>SUM(G231:G233)</f>
        <v>0</v>
      </c>
      <c r="G234" s="398">
        <f>D234*F234</f>
        <v>0</v>
      </c>
      <c r="H234" s="345" t="s">
        <v>566</v>
      </c>
      <c r="I234" s="345" t="s">
        <v>566</v>
      </c>
      <c r="J234" s="345" t="s">
        <v>566</v>
      </c>
      <c r="L234" s="806" t="str">
        <f t="shared" si="51"/>
        <v/>
      </c>
      <c r="M234" s="806" t="str">
        <f t="shared" si="52"/>
        <v/>
      </c>
      <c r="N234" s="806" t="str">
        <f t="shared" si="53"/>
        <v/>
      </c>
    </row>
    <row r="235" spans="1:14" ht="28">
      <c r="A235" s="89" t="s">
        <v>713</v>
      </c>
      <c r="B235" s="693" t="s">
        <v>1007</v>
      </c>
      <c r="C235" s="55">
        <v>1</v>
      </c>
      <c r="D235" s="55">
        <v>1</v>
      </c>
      <c r="E235" s="56" t="s">
        <v>561</v>
      </c>
      <c r="F235" s="57">
        <v>0</v>
      </c>
      <c r="G235" s="398">
        <f>C235*D235*F235</f>
        <v>0</v>
      </c>
      <c r="H235" s="345" t="s">
        <v>566</v>
      </c>
      <c r="I235" s="345" t="s">
        <v>566</v>
      </c>
      <c r="J235" s="345" t="s">
        <v>566</v>
      </c>
      <c r="L235" s="806" t="str">
        <f t="shared" si="51"/>
        <v/>
      </c>
      <c r="M235" s="806" t="str">
        <f t="shared" si="52"/>
        <v/>
      </c>
      <c r="N235" s="806" t="str">
        <f t="shared" si="53"/>
        <v/>
      </c>
    </row>
    <row r="236" spans="1:14" ht="28">
      <c r="A236" s="91" t="s">
        <v>135</v>
      </c>
      <c r="B236" s="696" t="s">
        <v>897</v>
      </c>
      <c r="C236" s="55">
        <v>1</v>
      </c>
      <c r="D236" s="55">
        <v>1</v>
      </c>
      <c r="E236" s="56" t="s">
        <v>561</v>
      </c>
      <c r="F236" s="57">
        <v>0</v>
      </c>
      <c r="G236" s="398">
        <f>C236*D236*F236</f>
        <v>0</v>
      </c>
      <c r="H236" s="345" t="s">
        <v>566</v>
      </c>
      <c r="I236" s="345" t="s">
        <v>566</v>
      </c>
      <c r="J236" s="345" t="s">
        <v>566</v>
      </c>
      <c r="L236" s="806" t="str">
        <f t="shared" si="51"/>
        <v/>
      </c>
      <c r="M236" s="806" t="str">
        <f t="shared" si="52"/>
        <v/>
      </c>
      <c r="N236" s="806" t="str">
        <f t="shared" si="53"/>
        <v/>
      </c>
    </row>
    <row r="237" spans="1:14" s="51" customFormat="1" ht="19" customHeight="1">
      <c r="A237" s="202">
        <v>17</v>
      </c>
      <c r="B237" s="617" t="s">
        <v>1052</v>
      </c>
      <c r="C237" s="77"/>
      <c r="D237" s="78"/>
      <c r="E237" s="78"/>
      <c r="F237" s="78"/>
      <c r="G237" s="399">
        <f>SUM(G231:G236)</f>
        <v>0</v>
      </c>
      <c r="H237" s="244"/>
      <c r="I237" s="244"/>
      <c r="J237" s="244"/>
      <c r="L237" s="808">
        <f>SUM(L231:L236)</f>
        <v>0</v>
      </c>
      <c r="M237" s="808">
        <f>SUM(M231:M236)</f>
        <v>0</v>
      </c>
      <c r="N237" s="808">
        <f>SUM(N231:N236)</f>
        <v>0</v>
      </c>
    </row>
    <row r="238" spans="1:14">
      <c r="A238" s="67"/>
      <c r="D238" s="39"/>
      <c r="G238" s="69"/>
    </row>
    <row r="239" spans="1:14">
      <c r="A239" s="203">
        <v>18</v>
      </c>
      <c r="B239" s="173" t="s">
        <v>1053</v>
      </c>
      <c r="C239" s="70"/>
      <c r="D239" s="71"/>
      <c r="E239" s="71"/>
      <c r="F239" s="71"/>
      <c r="G239" s="80"/>
    </row>
    <row r="240" spans="1:14" ht="42">
      <c r="A240" s="247" t="s">
        <v>818</v>
      </c>
      <c r="B240" s="246" t="s">
        <v>560</v>
      </c>
      <c r="C240" s="246" t="s">
        <v>917</v>
      </c>
      <c r="D240" s="246" t="s">
        <v>918</v>
      </c>
      <c r="E240" s="246" t="s">
        <v>919</v>
      </c>
      <c r="F240" s="246" t="s">
        <v>920</v>
      </c>
      <c r="G240" s="250" t="s">
        <v>558</v>
      </c>
      <c r="H240" s="404" t="s">
        <v>2793</v>
      </c>
      <c r="I240" s="404" t="s">
        <v>820</v>
      </c>
      <c r="J240" s="404" t="s">
        <v>2858</v>
      </c>
      <c r="K240" s="304"/>
      <c r="L240" s="805" t="s">
        <v>2793</v>
      </c>
      <c r="M240" s="805" t="s">
        <v>820</v>
      </c>
      <c r="N240" s="805" t="s">
        <v>2858</v>
      </c>
    </row>
    <row r="241" spans="1:14" ht="28">
      <c r="A241" s="89" t="s">
        <v>136</v>
      </c>
      <c r="B241" s="696" t="s">
        <v>1054</v>
      </c>
      <c r="C241" s="55">
        <v>1</v>
      </c>
      <c r="D241" s="55">
        <v>1</v>
      </c>
      <c r="E241" s="56" t="s">
        <v>561</v>
      </c>
      <c r="F241" s="57">
        <v>0</v>
      </c>
      <c r="G241" s="398">
        <f>C241*D241*F241</f>
        <v>0</v>
      </c>
      <c r="H241" s="345" t="s">
        <v>566</v>
      </c>
      <c r="I241" s="345" t="s">
        <v>566</v>
      </c>
      <c r="J241" s="345" t="s">
        <v>566</v>
      </c>
      <c r="L241" s="806" t="str">
        <f>IF(OR(H241="Oui",H241="Yes"),G241,"")</f>
        <v/>
      </c>
      <c r="M241" s="806" t="str">
        <f>IF(OR(I241="Oui",I241="Yes"),G241,"")</f>
        <v/>
      </c>
      <c r="N241" s="806" t="str">
        <f>IF(OR(J241="Oui",J241="Yes"),G241,"")</f>
        <v/>
      </c>
    </row>
    <row r="242" spans="1:14" ht="28">
      <c r="A242" s="89" t="s">
        <v>716</v>
      </c>
      <c r="B242" s="696" t="s">
        <v>1055</v>
      </c>
      <c r="C242" s="55">
        <v>1</v>
      </c>
      <c r="D242" s="55">
        <v>1</v>
      </c>
      <c r="E242" s="56" t="s">
        <v>561</v>
      </c>
      <c r="F242" s="57">
        <v>0</v>
      </c>
      <c r="G242" s="398">
        <f>C242*D242*F242</f>
        <v>0</v>
      </c>
      <c r="H242" s="345" t="s">
        <v>566</v>
      </c>
      <c r="I242" s="345" t="s">
        <v>566</v>
      </c>
      <c r="J242" s="345" t="s">
        <v>566</v>
      </c>
      <c r="L242" s="806" t="str">
        <f>IF(OR(H242="Oui",H242="Yes"),G242,"")</f>
        <v/>
      </c>
      <c r="M242" s="806" t="str">
        <f>IF(OR(I242="Oui",I242="Yes"),G242,"")</f>
        <v/>
      </c>
      <c r="N242" s="806" t="str">
        <f>IF(OR(J242="Oui",J242="Yes"),G242,"")</f>
        <v/>
      </c>
    </row>
    <row r="243" spans="1:14" ht="28">
      <c r="A243" s="89" t="s">
        <v>714</v>
      </c>
      <c r="B243" s="696" t="s">
        <v>915</v>
      </c>
      <c r="C243" s="82"/>
      <c r="D243" s="60">
        <v>0</v>
      </c>
      <c r="E243" s="61" t="s">
        <v>563</v>
      </c>
      <c r="F243" s="436">
        <f>SUM(G241:G242)</f>
        <v>0</v>
      </c>
      <c r="G243" s="398">
        <f>D243*F243</f>
        <v>0</v>
      </c>
      <c r="H243" s="345" t="s">
        <v>566</v>
      </c>
      <c r="I243" s="345" t="s">
        <v>566</v>
      </c>
      <c r="J243" s="345" t="s">
        <v>566</v>
      </c>
      <c r="L243" s="806" t="str">
        <f>IF(OR(H243="Oui",H243="Yes"),G243,"")</f>
        <v/>
      </c>
      <c r="M243" s="806" t="str">
        <f>IF(OR(I243="Oui",I243="Yes"),G243,"")</f>
        <v/>
      </c>
      <c r="N243" s="806" t="str">
        <f>IF(OR(J243="Oui",J243="Yes"),G243,"")</f>
        <v/>
      </c>
    </row>
    <row r="244" spans="1:14" ht="28">
      <c r="A244" s="89" t="s">
        <v>715</v>
      </c>
      <c r="B244" s="693" t="s">
        <v>1007</v>
      </c>
      <c r="C244" s="55">
        <v>1</v>
      </c>
      <c r="D244" s="55">
        <v>1</v>
      </c>
      <c r="E244" s="56" t="s">
        <v>561</v>
      </c>
      <c r="F244" s="57">
        <v>0</v>
      </c>
      <c r="G244" s="398">
        <f>C244*D244*F244</f>
        <v>0</v>
      </c>
      <c r="H244" s="345" t="s">
        <v>566</v>
      </c>
      <c r="I244" s="345" t="s">
        <v>566</v>
      </c>
      <c r="J244" s="345" t="s">
        <v>566</v>
      </c>
      <c r="L244" s="806" t="str">
        <f>IF(OR(H244="Oui",H244="Yes"),G244,"")</f>
        <v/>
      </c>
      <c r="M244" s="806" t="str">
        <f>IF(OR(I244="Oui",I244="Yes"),G244,"")</f>
        <v/>
      </c>
      <c r="N244" s="806" t="str">
        <f>IF(OR(J244="Oui",J244="Yes"),G244,"")</f>
        <v/>
      </c>
    </row>
    <row r="245" spans="1:14" ht="28">
      <c r="A245" s="89" t="s">
        <v>137</v>
      </c>
      <c r="B245" s="693" t="s">
        <v>897</v>
      </c>
      <c r="C245" s="55">
        <v>1</v>
      </c>
      <c r="D245" s="55">
        <v>1</v>
      </c>
      <c r="E245" s="56" t="s">
        <v>561</v>
      </c>
      <c r="F245" s="57">
        <v>0</v>
      </c>
      <c r="G245" s="398">
        <f>C245*D245*F245</f>
        <v>0</v>
      </c>
      <c r="H245" s="345" t="s">
        <v>566</v>
      </c>
      <c r="I245" s="345" t="s">
        <v>566</v>
      </c>
      <c r="J245" s="345" t="s">
        <v>566</v>
      </c>
      <c r="L245" s="806" t="str">
        <f>IF(OR(H245="Oui",H245="Yes"),G245,"")</f>
        <v/>
      </c>
      <c r="M245" s="806" t="str">
        <f>IF(OR(I245="Oui",I245="Yes"),G245,"")</f>
        <v/>
      </c>
      <c r="N245" s="806" t="str">
        <f>IF(OR(J245="Oui",J245="Yes"),G245,"")</f>
        <v/>
      </c>
    </row>
    <row r="246" spans="1:14" s="51" customFormat="1" ht="19" customHeight="1">
      <c r="A246" s="202">
        <v>18</v>
      </c>
      <c r="B246" s="617" t="s">
        <v>1056</v>
      </c>
      <c r="C246" s="77"/>
      <c r="D246" s="78"/>
      <c r="E246" s="78"/>
      <c r="F246" s="78"/>
      <c r="G246" s="399">
        <f>SUM(G241:G245)</f>
        <v>0</v>
      </c>
      <c r="H246" s="244"/>
      <c r="I246" s="244"/>
      <c r="J246" s="244"/>
      <c r="L246" s="808">
        <f>SUM(L241:L245)</f>
        <v>0</v>
      </c>
      <c r="M246" s="808">
        <f>SUM(M241:M245)</f>
        <v>0</v>
      </c>
      <c r="N246" s="808">
        <f>SUM(N241:N245)</f>
        <v>0</v>
      </c>
    </row>
    <row r="247" spans="1:14">
      <c r="A247" s="86"/>
      <c r="D247" s="39"/>
      <c r="G247" s="80"/>
    </row>
    <row r="248" spans="1:14">
      <c r="A248" s="203">
        <v>19</v>
      </c>
      <c r="B248" s="173" t="s">
        <v>1057</v>
      </c>
      <c r="C248" s="70"/>
      <c r="D248" s="71"/>
      <c r="E248" s="71"/>
      <c r="F248" s="71"/>
      <c r="G248" s="80"/>
    </row>
    <row r="249" spans="1:14" ht="42">
      <c r="A249" s="247" t="s">
        <v>818</v>
      </c>
      <c r="B249" s="246" t="s">
        <v>560</v>
      </c>
      <c r="C249" s="246" t="s">
        <v>917</v>
      </c>
      <c r="D249" s="246" t="s">
        <v>918</v>
      </c>
      <c r="E249" s="246" t="s">
        <v>919</v>
      </c>
      <c r="F249" s="246" t="s">
        <v>920</v>
      </c>
      <c r="G249" s="250" t="s">
        <v>558</v>
      </c>
      <c r="H249" s="404" t="s">
        <v>2793</v>
      </c>
      <c r="I249" s="404" t="s">
        <v>820</v>
      </c>
      <c r="J249" s="404" t="s">
        <v>2858</v>
      </c>
      <c r="K249" s="304"/>
      <c r="L249" s="805" t="s">
        <v>2793</v>
      </c>
      <c r="M249" s="805" t="s">
        <v>820</v>
      </c>
      <c r="N249" s="805" t="s">
        <v>2858</v>
      </c>
    </row>
    <row r="250" spans="1:14" ht="28">
      <c r="A250" s="91" t="s">
        <v>138</v>
      </c>
      <c r="B250" s="696" t="s">
        <v>1058</v>
      </c>
      <c r="C250" s="55">
        <v>1</v>
      </c>
      <c r="D250" s="55">
        <v>1</v>
      </c>
      <c r="E250" s="56" t="s">
        <v>561</v>
      </c>
      <c r="F250" s="57">
        <v>0</v>
      </c>
      <c r="G250" s="398">
        <f t="shared" ref="G250:G258" si="54">C250*D250*F250</f>
        <v>0</v>
      </c>
      <c r="H250" s="345" t="s">
        <v>566</v>
      </c>
      <c r="I250" s="345" t="s">
        <v>566</v>
      </c>
      <c r="J250" s="345" t="s">
        <v>566</v>
      </c>
      <c r="L250" s="806" t="str">
        <f>IF(OR(H250="Oui",H250="Yes"),G250,"")</f>
        <v/>
      </c>
      <c r="M250" s="806" t="str">
        <f>IF(OR(I250="Oui",I250="Yes"),G250,"")</f>
        <v/>
      </c>
      <c r="N250" s="806" t="str">
        <f>IF(OR(J250="Oui",J250="Yes"),G250,"")</f>
        <v/>
      </c>
    </row>
    <row r="251" spans="1:14" ht="28">
      <c r="A251" s="91" t="s">
        <v>139</v>
      </c>
      <c r="B251" s="696" t="s">
        <v>1059</v>
      </c>
      <c r="C251" s="55">
        <v>1</v>
      </c>
      <c r="D251" s="55">
        <v>1</v>
      </c>
      <c r="E251" s="56" t="s">
        <v>561</v>
      </c>
      <c r="F251" s="57">
        <v>0</v>
      </c>
      <c r="G251" s="398">
        <f t="shared" si="54"/>
        <v>0</v>
      </c>
      <c r="H251" s="345" t="s">
        <v>566</v>
      </c>
      <c r="I251" s="345" t="s">
        <v>566</v>
      </c>
      <c r="J251" s="345" t="s">
        <v>566</v>
      </c>
      <c r="L251" s="806" t="str">
        <f t="shared" ref="L251:L258" si="55">IF(OR(H251="Oui",H251="Yes"),G251,"")</f>
        <v/>
      </c>
      <c r="M251" s="806" t="str">
        <f t="shared" ref="M251:M258" si="56">IF(OR(I251="Oui",I251="Yes"),G251,"")</f>
        <v/>
      </c>
      <c r="N251" s="806" t="str">
        <f t="shared" ref="N251:N258" si="57">IF(OR(J251="Oui",J251="Yes"),G251,"")</f>
        <v/>
      </c>
    </row>
    <row r="252" spans="1:14" ht="28">
      <c r="A252" s="91" t="s">
        <v>140</v>
      </c>
      <c r="B252" s="696" t="s">
        <v>1060</v>
      </c>
      <c r="C252" s="55">
        <v>1</v>
      </c>
      <c r="D252" s="55">
        <v>1</v>
      </c>
      <c r="E252" s="56" t="s">
        <v>561</v>
      </c>
      <c r="F252" s="57">
        <v>0</v>
      </c>
      <c r="G252" s="398">
        <f t="shared" si="54"/>
        <v>0</v>
      </c>
      <c r="H252" s="345" t="s">
        <v>566</v>
      </c>
      <c r="I252" s="345" t="s">
        <v>566</v>
      </c>
      <c r="J252" s="345" t="s">
        <v>566</v>
      </c>
      <c r="L252" s="806" t="str">
        <f t="shared" si="55"/>
        <v/>
      </c>
      <c r="M252" s="806" t="str">
        <f t="shared" si="56"/>
        <v/>
      </c>
      <c r="N252" s="806" t="str">
        <f t="shared" si="57"/>
        <v/>
      </c>
    </row>
    <row r="253" spans="1:14" ht="28">
      <c r="A253" s="91" t="s">
        <v>141</v>
      </c>
      <c r="B253" s="696" t="s">
        <v>1061</v>
      </c>
      <c r="C253" s="55">
        <v>1</v>
      </c>
      <c r="D253" s="55">
        <v>1</v>
      </c>
      <c r="E253" s="56" t="s">
        <v>561</v>
      </c>
      <c r="F253" s="57">
        <v>0</v>
      </c>
      <c r="G253" s="398">
        <f t="shared" si="54"/>
        <v>0</v>
      </c>
      <c r="H253" s="345" t="s">
        <v>566</v>
      </c>
      <c r="I253" s="345" t="s">
        <v>566</v>
      </c>
      <c r="J253" s="345" t="s">
        <v>566</v>
      </c>
      <c r="L253" s="806" t="str">
        <f t="shared" si="55"/>
        <v/>
      </c>
      <c r="M253" s="806" t="str">
        <f t="shared" si="56"/>
        <v/>
      </c>
      <c r="N253" s="806" t="str">
        <f t="shared" si="57"/>
        <v/>
      </c>
    </row>
    <row r="254" spans="1:14" ht="28">
      <c r="A254" s="91" t="s">
        <v>142</v>
      </c>
      <c r="B254" s="696" t="s">
        <v>1062</v>
      </c>
      <c r="C254" s="55">
        <v>1</v>
      </c>
      <c r="D254" s="55">
        <v>1</v>
      </c>
      <c r="E254" s="56" t="s">
        <v>561</v>
      </c>
      <c r="F254" s="57">
        <v>0</v>
      </c>
      <c r="G254" s="398">
        <f t="shared" si="54"/>
        <v>0</v>
      </c>
      <c r="H254" s="345" t="s">
        <v>566</v>
      </c>
      <c r="I254" s="345" t="s">
        <v>566</v>
      </c>
      <c r="J254" s="345" t="s">
        <v>566</v>
      </c>
      <c r="L254" s="806" t="str">
        <f t="shared" si="55"/>
        <v/>
      </c>
      <c r="M254" s="806" t="str">
        <f t="shared" si="56"/>
        <v/>
      </c>
      <c r="N254" s="806" t="str">
        <f t="shared" si="57"/>
        <v/>
      </c>
    </row>
    <row r="255" spans="1:14" s="238" customFormat="1" ht="28">
      <c r="A255" s="91" t="s">
        <v>548</v>
      </c>
      <c r="B255" s="696" t="s">
        <v>1063</v>
      </c>
      <c r="C255" s="55">
        <v>1</v>
      </c>
      <c r="D255" s="55">
        <v>1</v>
      </c>
      <c r="E255" s="209" t="s">
        <v>561</v>
      </c>
      <c r="F255" s="57">
        <v>0</v>
      </c>
      <c r="G255" s="398">
        <f t="shared" si="54"/>
        <v>0</v>
      </c>
      <c r="H255" s="345" t="s">
        <v>566</v>
      </c>
      <c r="I255" s="345" t="s">
        <v>566</v>
      </c>
      <c r="J255" s="345" t="s">
        <v>566</v>
      </c>
      <c r="L255" s="806" t="str">
        <f t="shared" si="55"/>
        <v/>
      </c>
      <c r="M255" s="806" t="str">
        <f t="shared" si="56"/>
        <v/>
      </c>
      <c r="N255" s="806" t="str">
        <f t="shared" si="57"/>
        <v/>
      </c>
    </row>
    <row r="256" spans="1:14" ht="28">
      <c r="A256" s="89" t="s">
        <v>717</v>
      </c>
      <c r="B256" s="696" t="s">
        <v>915</v>
      </c>
      <c r="C256" s="82"/>
      <c r="D256" s="60">
        <v>0</v>
      </c>
      <c r="E256" s="61" t="s">
        <v>563</v>
      </c>
      <c r="F256" s="436">
        <f>SUM(G250:G255)</f>
        <v>0</v>
      </c>
      <c r="G256" s="398">
        <f>D256*F256</f>
        <v>0</v>
      </c>
      <c r="H256" s="345" t="s">
        <v>566</v>
      </c>
      <c r="I256" s="345" t="s">
        <v>566</v>
      </c>
      <c r="J256" s="345" t="s">
        <v>566</v>
      </c>
      <c r="L256" s="806" t="str">
        <f t="shared" si="55"/>
        <v/>
      </c>
      <c r="M256" s="806" t="str">
        <f t="shared" si="56"/>
        <v/>
      </c>
      <c r="N256" s="806" t="str">
        <f t="shared" si="57"/>
        <v/>
      </c>
    </row>
    <row r="257" spans="1:14" ht="28">
      <c r="A257" s="89" t="s">
        <v>718</v>
      </c>
      <c r="B257" s="693" t="s">
        <v>1007</v>
      </c>
      <c r="C257" s="55">
        <v>1</v>
      </c>
      <c r="D257" s="55">
        <v>1</v>
      </c>
      <c r="E257" s="56" t="s">
        <v>561</v>
      </c>
      <c r="F257" s="57">
        <v>0</v>
      </c>
      <c r="G257" s="398">
        <f>C257*D257*F257</f>
        <v>0</v>
      </c>
      <c r="H257" s="345" t="s">
        <v>566</v>
      </c>
      <c r="I257" s="345" t="s">
        <v>566</v>
      </c>
      <c r="J257" s="345" t="s">
        <v>566</v>
      </c>
      <c r="L257" s="806" t="str">
        <f t="shared" si="55"/>
        <v/>
      </c>
      <c r="M257" s="806" t="str">
        <f t="shared" si="56"/>
        <v/>
      </c>
      <c r="N257" s="806" t="str">
        <f t="shared" si="57"/>
        <v/>
      </c>
    </row>
    <row r="258" spans="1:14" ht="28">
      <c r="A258" s="91" t="s">
        <v>143</v>
      </c>
      <c r="B258" s="696" t="s">
        <v>1064</v>
      </c>
      <c r="C258" s="55">
        <v>1</v>
      </c>
      <c r="D258" s="55">
        <v>1</v>
      </c>
      <c r="E258" s="56" t="s">
        <v>561</v>
      </c>
      <c r="F258" s="57">
        <v>0</v>
      </c>
      <c r="G258" s="398">
        <f t="shared" si="54"/>
        <v>0</v>
      </c>
      <c r="H258" s="345" t="s">
        <v>566</v>
      </c>
      <c r="I258" s="345" t="s">
        <v>566</v>
      </c>
      <c r="J258" s="345" t="s">
        <v>566</v>
      </c>
      <c r="L258" s="806" t="str">
        <f t="shared" si="55"/>
        <v/>
      </c>
      <c r="M258" s="806" t="str">
        <f t="shared" si="56"/>
        <v/>
      </c>
      <c r="N258" s="806" t="str">
        <f t="shared" si="57"/>
        <v/>
      </c>
    </row>
    <row r="259" spans="1:14" s="51" customFormat="1" ht="19" customHeight="1">
      <c r="A259" s="88">
        <v>19</v>
      </c>
      <c r="B259" s="617" t="s">
        <v>1065</v>
      </c>
      <c r="C259" s="77"/>
      <c r="D259" s="78"/>
      <c r="E259" s="125"/>
      <c r="F259" s="78"/>
      <c r="G259" s="399">
        <f>SUM(G250:G258)</f>
        <v>0</v>
      </c>
      <c r="H259" s="244"/>
      <c r="I259" s="244"/>
      <c r="J259" s="244"/>
      <c r="L259" s="808">
        <f>SUM(L250:L258)</f>
        <v>0</v>
      </c>
      <c r="M259" s="808">
        <f>SUM(M250:M258)</f>
        <v>0</v>
      </c>
      <c r="N259" s="808">
        <f>SUM(N250:N258)</f>
        <v>0</v>
      </c>
    </row>
    <row r="260" spans="1:14">
      <c r="A260" s="86"/>
      <c r="D260" s="39"/>
      <c r="G260" s="80"/>
    </row>
    <row r="261" spans="1:14">
      <c r="A261" s="87">
        <v>20</v>
      </c>
      <c r="B261" s="173" t="s">
        <v>1066</v>
      </c>
      <c r="C261" s="70"/>
      <c r="D261" s="71"/>
      <c r="E261" s="71"/>
      <c r="F261" s="71"/>
      <c r="G261" s="80"/>
    </row>
    <row r="262" spans="1:14" ht="42">
      <c r="A262" s="247" t="s">
        <v>818</v>
      </c>
      <c r="B262" s="246" t="s">
        <v>560</v>
      </c>
      <c r="C262" s="246" t="s">
        <v>917</v>
      </c>
      <c r="D262" s="246" t="s">
        <v>918</v>
      </c>
      <c r="E262" s="246" t="s">
        <v>919</v>
      </c>
      <c r="F262" s="246" t="s">
        <v>920</v>
      </c>
      <c r="G262" s="250" t="s">
        <v>558</v>
      </c>
      <c r="H262" s="404" t="s">
        <v>2793</v>
      </c>
      <c r="I262" s="404" t="s">
        <v>820</v>
      </c>
      <c r="J262" s="404" t="s">
        <v>2858</v>
      </c>
      <c r="K262" s="304"/>
      <c r="L262" s="805" t="s">
        <v>2793</v>
      </c>
      <c r="M262" s="805" t="s">
        <v>820</v>
      </c>
      <c r="N262" s="805" t="s">
        <v>2858</v>
      </c>
    </row>
    <row r="263" spans="1:14" ht="28">
      <c r="A263" s="91" t="s">
        <v>144</v>
      </c>
      <c r="B263" s="696" t="s">
        <v>1067</v>
      </c>
      <c r="C263" s="55">
        <v>1</v>
      </c>
      <c r="D263" s="55">
        <v>1</v>
      </c>
      <c r="E263" s="56" t="s">
        <v>561</v>
      </c>
      <c r="F263" s="57">
        <v>0</v>
      </c>
      <c r="G263" s="398">
        <f t="shared" ref="G263:G274" si="58">C263*D263*F263</f>
        <v>0</v>
      </c>
      <c r="H263" s="345" t="s">
        <v>566</v>
      </c>
      <c r="I263" s="345" t="s">
        <v>566</v>
      </c>
      <c r="J263" s="345" t="s">
        <v>566</v>
      </c>
      <c r="L263" s="806" t="str">
        <f>IF(OR(H263="Oui",H263="Yes"),G263,"")</f>
        <v/>
      </c>
      <c r="M263" s="806" t="str">
        <f>IF(OR(I263="Oui",I263="Yes"),G263,"")</f>
        <v/>
      </c>
      <c r="N263" s="806" t="str">
        <f>IF(OR(J263="Oui",J263="Yes"),G263,"")</f>
        <v/>
      </c>
    </row>
    <row r="264" spans="1:14" ht="28">
      <c r="A264" s="91" t="s">
        <v>145</v>
      </c>
      <c r="B264" s="696" t="s">
        <v>1068</v>
      </c>
      <c r="C264" s="55">
        <v>1</v>
      </c>
      <c r="D264" s="55">
        <v>1</v>
      </c>
      <c r="E264" s="56" t="s">
        <v>561</v>
      </c>
      <c r="F264" s="57">
        <v>0</v>
      </c>
      <c r="G264" s="398">
        <f t="shared" si="58"/>
        <v>0</v>
      </c>
      <c r="H264" s="345" t="s">
        <v>566</v>
      </c>
      <c r="I264" s="345" t="s">
        <v>566</v>
      </c>
      <c r="J264" s="345" t="s">
        <v>566</v>
      </c>
      <c r="L264" s="806" t="str">
        <f t="shared" ref="L264:L274" si="59">IF(OR(H264="Oui",H264="Yes"),G264,"")</f>
        <v/>
      </c>
      <c r="M264" s="806" t="str">
        <f t="shared" ref="M264:M274" si="60">IF(OR(I264="Oui",I264="Yes"),G264,"")</f>
        <v/>
      </c>
      <c r="N264" s="806" t="str">
        <f t="shared" ref="N264:N274" si="61">IF(OR(J264="Oui",J264="Yes"),G264,"")</f>
        <v/>
      </c>
    </row>
    <row r="265" spans="1:14" ht="28">
      <c r="A265" s="91" t="s">
        <v>146</v>
      </c>
      <c r="B265" s="696" t="s">
        <v>1069</v>
      </c>
      <c r="C265" s="55">
        <v>1</v>
      </c>
      <c r="D265" s="55">
        <v>1</v>
      </c>
      <c r="E265" s="56" t="s">
        <v>561</v>
      </c>
      <c r="F265" s="57">
        <v>0</v>
      </c>
      <c r="G265" s="398">
        <f t="shared" si="58"/>
        <v>0</v>
      </c>
      <c r="H265" s="345" t="s">
        <v>566</v>
      </c>
      <c r="I265" s="345" t="s">
        <v>566</v>
      </c>
      <c r="J265" s="345" t="s">
        <v>566</v>
      </c>
      <c r="L265" s="806" t="str">
        <f t="shared" si="59"/>
        <v/>
      </c>
      <c r="M265" s="806" t="str">
        <f t="shared" si="60"/>
        <v/>
      </c>
      <c r="N265" s="806" t="str">
        <f t="shared" si="61"/>
        <v/>
      </c>
    </row>
    <row r="266" spans="1:14" ht="28">
      <c r="A266" s="91" t="s">
        <v>147</v>
      </c>
      <c r="B266" s="696" t="s">
        <v>1070</v>
      </c>
      <c r="C266" s="55">
        <v>1</v>
      </c>
      <c r="D266" s="55">
        <v>1</v>
      </c>
      <c r="E266" s="56" t="s">
        <v>561</v>
      </c>
      <c r="F266" s="57">
        <v>0</v>
      </c>
      <c r="G266" s="398">
        <f t="shared" si="58"/>
        <v>0</v>
      </c>
      <c r="H266" s="345" t="s">
        <v>566</v>
      </c>
      <c r="I266" s="345" t="s">
        <v>566</v>
      </c>
      <c r="J266" s="345" t="s">
        <v>566</v>
      </c>
      <c r="L266" s="806" t="str">
        <f t="shared" si="59"/>
        <v/>
      </c>
      <c r="M266" s="806" t="str">
        <f t="shared" si="60"/>
        <v/>
      </c>
      <c r="N266" s="806" t="str">
        <f t="shared" si="61"/>
        <v/>
      </c>
    </row>
    <row r="267" spans="1:14" ht="28">
      <c r="A267" s="91" t="s">
        <v>148</v>
      </c>
      <c r="B267" s="696" t="s">
        <v>1071</v>
      </c>
      <c r="C267" s="55">
        <v>1</v>
      </c>
      <c r="D267" s="55">
        <v>1</v>
      </c>
      <c r="E267" s="56" t="s">
        <v>561</v>
      </c>
      <c r="F267" s="57">
        <v>0</v>
      </c>
      <c r="G267" s="398">
        <f t="shared" si="58"/>
        <v>0</v>
      </c>
      <c r="H267" s="345" t="s">
        <v>566</v>
      </c>
      <c r="I267" s="345" t="s">
        <v>566</v>
      </c>
      <c r="J267" s="345" t="s">
        <v>566</v>
      </c>
      <c r="L267" s="806" t="str">
        <f t="shared" si="59"/>
        <v/>
      </c>
      <c r="M267" s="806" t="str">
        <f t="shared" si="60"/>
        <v/>
      </c>
      <c r="N267" s="806" t="str">
        <f t="shared" si="61"/>
        <v/>
      </c>
    </row>
    <row r="268" spans="1:14" ht="28">
      <c r="A268" s="91" t="s">
        <v>149</v>
      </c>
      <c r="B268" s="696" t="s">
        <v>1072</v>
      </c>
      <c r="C268" s="55">
        <v>1</v>
      </c>
      <c r="D268" s="55">
        <v>1</v>
      </c>
      <c r="E268" s="56" t="s">
        <v>561</v>
      </c>
      <c r="F268" s="57">
        <v>0</v>
      </c>
      <c r="G268" s="398">
        <f t="shared" si="58"/>
        <v>0</v>
      </c>
      <c r="H268" s="345" t="s">
        <v>566</v>
      </c>
      <c r="I268" s="345" t="s">
        <v>566</v>
      </c>
      <c r="J268" s="345" t="s">
        <v>566</v>
      </c>
      <c r="L268" s="806" t="str">
        <f t="shared" si="59"/>
        <v/>
      </c>
      <c r="M268" s="806" t="str">
        <f t="shared" si="60"/>
        <v/>
      </c>
      <c r="N268" s="806" t="str">
        <f t="shared" si="61"/>
        <v/>
      </c>
    </row>
    <row r="269" spans="1:14" ht="28">
      <c r="A269" s="91" t="s">
        <v>150</v>
      </c>
      <c r="B269" s="696" t="s">
        <v>1073</v>
      </c>
      <c r="C269" s="55">
        <v>1</v>
      </c>
      <c r="D269" s="55">
        <v>1</v>
      </c>
      <c r="E269" s="56" t="s">
        <v>561</v>
      </c>
      <c r="F269" s="57">
        <v>0</v>
      </c>
      <c r="G269" s="398">
        <f t="shared" si="58"/>
        <v>0</v>
      </c>
      <c r="H269" s="345" t="s">
        <v>566</v>
      </c>
      <c r="I269" s="345" t="s">
        <v>566</v>
      </c>
      <c r="J269" s="345" t="s">
        <v>566</v>
      </c>
      <c r="L269" s="806" t="str">
        <f t="shared" si="59"/>
        <v/>
      </c>
      <c r="M269" s="806" t="str">
        <f t="shared" si="60"/>
        <v/>
      </c>
      <c r="N269" s="806" t="str">
        <f t="shared" si="61"/>
        <v/>
      </c>
    </row>
    <row r="270" spans="1:14" ht="28">
      <c r="A270" s="93" t="s">
        <v>151</v>
      </c>
      <c r="B270" s="696" t="s">
        <v>1074</v>
      </c>
      <c r="C270" s="55">
        <v>1</v>
      </c>
      <c r="D270" s="55">
        <v>1</v>
      </c>
      <c r="E270" s="56" t="s">
        <v>561</v>
      </c>
      <c r="F270" s="57">
        <v>0</v>
      </c>
      <c r="G270" s="398">
        <f t="shared" si="58"/>
        <v>0</v>
      </c>
      <c r="H270" s="345" t="s">
        <v>566</v>
      </c>
      <c r="I270" s="345" t="s">
        <v>566</v>
      </c>
      <c r="J270" s="345" t="s">
        <v>566</v>
      </c>
      <c r="L270" s="806" t="str">
        <f t="shared" si="59"/>
        <v/>
      </c>
      <c r="M270" s="806" t="str">
        <f t="shared" si="60"/>
        <v/>
      </c>
      <c r="N270" s="806" t="str">
        <f t="shared" si="61"/>
        <v/>
      </c>
    </row>
    <row r="271" spans="1:14" ht="28">
      <c r="A271" s="91" t="s">
        <v>529</v>
      </c>
      <c r="B271" s="696" t="s">
        <v>1075</v>
      </c>
      <c r="C271" s="55">
        <v>1</v>
      </c>
      <c r="D271" s="55">
        <v>1</v>
      </c>
      <c r="E271" s="56" t="s">
        <v>561</v>
      </c>
      <c r="F271" s="57">
        <v>0</v>
      </c>
      <c r="G271" s="398">
        <f t="shared" si="58"/>
        <v>0</v>
      </c>
      <c r="H271" s="345" t="s">
        <v>566</v>
      </c>
      <c r="I271" s="345" t="s">
        <v>566</v>
      </c>
      <c r="J271" s="345" t="s">
        <v>566</v>
      </c>
      <c r="L271" s="806" t="str">
        <f t="shared" si="59"/>
        <v/>
      </c>
      <c r="M271" s="806" t="str">
        <f t="shared" si="60"/>
        <v/>
      </c>
      <c r="N271" s="806" t="str">
        <f t="shared" si="61"/>
        <v/>
      </c>
    </row>
    <row r="272" spans="1:14" ht="28">
      <c r="A272" s="89" t="s">
        <v>719</v>
      </c>
      <c r="B272" s="696" t="s">
        <v>915</v>
      </c>
      <c r="C272" s="82"/>
      <c r="D272" s="60">
        <v>0</v>
      </c>
      <c r="E272" s="61" t="s">
        <v>563</v>
      </c>
      <c r="F272" s="436">
        <f>SUM(G263:G271)</f>
        <v>0</v>
      </c>
      <c r="G272" s="398">
        <f>D272*F272</f>
        <v>0</v>
      </c>
      <c r="H272" s="345" t="s">
        <v>566</v>
      </c>
      <c r="I272" s="345" t="s">
        <v>566</v>
      </c>
      <c r="J272" s="345" t="s">
        <v>566</v>
      </c>
      <c r="L272" s="806" t="str">
        <f t="shared" si="59"/>
        <v/>
      </c>
      <c r="M272" s="806" t="str">
        <f t="shared" si="60"/>
        <v/>
      </c>
      <c r="N272" s="806" t="str">
        <f t="shared" si="61"/>
        <v/>
      </c>
    </row>
    <row r="273" spans="1:14" ht="28">
      <c r="A273" s="89" t="s">
        <v>720</v>
      </c>
      <c r="B273" s="693" t="s">
        <v>1007</v>
      </c>
      <c r="C273" s="55">
        <v>1</v>
      </c>
      <c r="D273" s="55">
        <v>1</v>
      </c>
      <c r="E273" s="56" t="s">
        <v>561</v>
      </c>
      <c r="F273" s="57">
        <v>0</v>
      </c>
      <c r="G273" s="398">
        <f>C273*D273*F273</f>
        <v>0</v>
      </c>
      <c r="H273" s="345" t="s">
        <v>566</v>
      </c>
      <c r="I273" s="345" t="s">
        <v>566</v>
      </c>
      <c r="J273" s="345" t="s">
        <v>566</v>
      </c>
      <c r="L273" s="806" t="str">
        <f t="shared" si="59"/>
        <v/>
      </c>
      <c r="M273" s="806" t="str">
        <f t="shared" si="60"/>
        <v/>
      </c>
      <c r="N273" s="806" t="str">
        <f t="shared" si="61"/>
        <v/>
      </c>
    </row>
    <row r="274" spans="1:14" ht="28">
      <c r="A274" s="93" t="s">
        <v>152</v>
      </c>
      <c r="B274" s="696" t="s">
        <v>897</v>
      </c>
      <c r="C274" s="55">
        <v>1</v>
      </c>
      <c r="D274" s="55">
        <v>1</v>
      </c>
      <c r="E274" s="56" t="s">
        <v>561</v>
      </c>
      <c r="F274" s="57">
        <v>0</v>
      </c>
      <c r="G274" s="398">
        <f t="shared" si="58"/>
        <v>0</v>
      </c>
      <c r="H274" s="345" t="s">
        <v>566</v>
      </c>
      <c r="I274" s="345" t="s">
        <v>566</v>
      </c>
      <c r="J274" s="345" t="s">
        <v>566</v>
      </c>
      <c r="L274" s="806" t="str">
        <f t="shared" si="59"/>
        <v/>
      </c>
      <c r="M274" s="806" t="str">
        <f t="shared" si="60"/>
        <v/>
      </c>
      <c r="N274" s="806" t="str">
        <f t="shared" si="61"/>
        <v/>
      </c>
    </row>
    <row r="275" spans="1:14" s="51" customFormat="1" ht="19" customHeight="1">
      <c r="A275" s="202">
        <v>20</v>
      </c>
      <c r="B275" s="617" t="s">
        <v>1076</v>
      </c>
      <c r="C275" s="77"/>
      <c r="D275" s="78"/>
      <c r="E275" s="78"/>
      <c r="F275" s="78"/>
      <c r="G275" s="399">
        <f>SUM(G263:G274)</f>
        <v>0</v>
      </c>
      <c r="H275" s="244"/>
      <c r="I275" s="244"/>
      <c r="J275" s="244"/>
      <c r="L275" s="808">
        <f>SUM(L263:L274)</f>
        <v>0</v>
      </c>
      <c r="M275" s="808">
        <f>SUM(M263:M274)</f>
        <v>0</v>
      </c>
      <c r="N275" s="808">
        <f>SUM(N263:N274)</f>
        <v>0</v>
      </c>
    </row>
    <row r="276" spans="1:14">
      <c r="A276" s="67"/>
      <c r="D276" s="39"/>
      <c r="G276" s="69"/>
    </row>
    <row r="277" spans="1:14">
      <c r="A277" s="87">
        <v>21</v>
      </c>
      <c r="B277" s="173" t="s">
        <v>1077</v>
      </c>
      <c r="C277" s="70"/>
      <c r="D277" s="71"/>
      <c r="E277" s="71"/>
      <c r="F277" s="71"/>
      <c r="G277" s="80"/>
    </row>
    <row r="278" spans="1:14" ht="42">
      <c r="A278" s="247" t="s">
        <v>818</v>
      </c>
      <c r="B278" s="246" t="s">
        <v>560</v>
      </c>
      <c r="C278" s="246" t="s">
        <v>917</v>
      </c>
      <c r="D278" s="246" t="s">
        <v>918</v>
      </c>
      <c r="E278" s="246" t="s">
        <v>919</v>
      </c>
      <c r="F278" s="246" t="s">
        <v>920</v>
      </c>
      <c r="G278" s="250" t="s">
        <v>558</v>
      </c>
      <c r="H278" s="404" t="s">
        <v>2793</v>
      </c>
      <c r="I278" s="404" t="s">
        <v>820</v>
      </c>
      <c r="J278" s="404" t="s">
        <v>2858</v>
      </c>
      <c r="K278" s="304"/>
      <c r="L278" s="805" t="s">
        <v>2793</v>
      </c>
      <c r="M278" s="805" t="s">
        <v>820</v>
      </c>
      <c r="N278" s="805" t="s">
        <v>2858</v>
      </c>
    </row>
    <row r="279" spans="1:14" ht="28">
      <c r="A279" s="91" t="s">
        <v>153</v>
      </c>
      <c r="B279" s="696" t="s">
        <v>1078</v>
      </c>
      <c r="C279" s="55">
        <v>1</v>
      </c>
      <c r="D279" s="55">
        <v>1</v>
      </c>
      <c r="E279" s="56" t="s">
        <v>561</v>
      </c>
      <c r="F279" s="57">
        <v>0</v>
      </c>
      <c r="G279" s="398">
        <f>C279*D279*F279</f>
        <v>0</v>
      </c>
      <c r="H279" s="345" t="s">
        <v>566</v>
      </c>
      <c r="I279" s="345" t="s">
        <v>566</v>
      </c>
      <c r="J279" s="345" t="s">
        <v>566</v>
      </c>
      <c r="L279" s="806" t="str">
        <f>IF(OR(H279="Oui",H279="Yes"),G279,"")</f>
        <v/>
      </c>
      <c r="M279" s="806" t="str">
        <f>IF(OR(I279="Oui",I279="Yes"),G279,"")</f>
        <v/>
      </c>
      <c r="N279" s="806" t="str">
        <f>IF(OR(J279="Oui",J279="Yes"),G279,"")</f>
        <v/>
      </c>
    </row>
    <row r="280" spans="1:14" ht="28">
      <c r="A280" s="92" t="s">
        <v>154</v>
      </c>
      <c r="B280" s="694" t="s">
        <v>1079</v>
      </c>
      <c r="C280" s="55">
        <v>1</v>
      </c>
      <c r="D280" s="55">
        <v>1</v>
      </c>
      <c r="E280" s="56" t="s">
        <v>561</v>
      </c>
      <c r="F280" s="57">
        <v>0</v>
      </c>
      <c r="G280" s="398">
        <f t="shared" ref="G280:G301" si="62">C280*D280*F280</f>
        <v>0</v>
      </c>
      <c r="H280" s="345" t="s">
        <v>566</v>
      </c>
      <c r="I280" s="345" t="s">
        <v>566</v>
      </c>
      <c r="J280" s="345" t="s">
        <v>566</v>
      </c>
      <c r="L280" s="806" t="str">
        <f t="shared" ref="L280:L301" si="63">IF(OR(H280="Oui",H280="Yes"),G280,"")</f>
        <v/>
      </c>
      <c r="M280" s="806" t="str">
        <f t="shared" ref="M280:M301" si="64">IF(OR(I280="Oui",I280="Yes"),G280,"")</f>
        <v/>
      </c>
      <c r="N280" s="806" t="str">
        <f t="shared" ref="N280:N301" si="65">IF(OR(J280="Oui",J280="Yes"),G280,"")</f>
        <v/>
      </c>
    </row>
    <row r="281" spans="1:14" ht="28">
      <c r="A281" s="92" t="s">
        <v>155</v>
      </c>
      <c r="B281" s="694" t="s">
        <v>1080</v>
      </c>
      <c r="C281" s="55">
        <v>1</v>
      </c>
      <c r="D281" s="55">
        <v>1</v>
      </c>
      <c r="E281" s="56" t="s">
        <v>561</v>
      </c>
      <c r="F281" s="57">
        <v>0</v>
      </c>
      <c r="G281" s="398">
        <f t="shared" si="62"/>
        <v>0</v>
      </c>
      <c r="H281" s="345" t="s">
        <v>566</v>
      </c>
      <c r="I281" s="345" t="s">
        <v>566</v>
      </c>
      <c r="J281" s="345" t="s">
        <v>566</v>
      </c>
      <c r="L281" s="806" t="str">
        <f t="shared" si="63"/>
        <v/>
      </c>
      <c r="M281" s="806" t="str">
        <f t="shared" si="64"/>
        <v/>
      </c>
      <c r="N281" s="806" t="str">
        <f t="shared" si="65"/>
        <v/>
      </c>
    </row>
    <row r="282" spans="1:14" ht="28">
      <c r="A282" s="92" t="s">
        <v>156</v>
      </c>
      <c r="B282" s="694" t="s">
        <v>1081</v>
      </c>
      <c r="C282" s="55">
        <v>1</v>
      </c>
      <c r="D282" s="55">
        <v>1</v>
      </c>
      <c r="E282" s="56" t="s">
        <v>561</v>
      </c>
      <c r="F282" s="57">
        <v>0</v>
      </c>
      <c r="G282" s="398">
        <f t="shared" si="62"/>
        <v>0</v>
      </c>
      <c r="H282" s="345" t="s">
        <v>566</v>
      </c>
      <c r="I282" s="345" t="s">
        <v>566</v>
      </c>
      <c r="J282" s="345" t="s">
        <v>566</v>
      </c>
      <c r="L282" s="806" t="str">
        <f t="shared" si="63"/>
        <v/>
      </c>
      <c r="M282" s="806" t="str">
        <f t="shared" si="64"/>
        <v/>
      </c>
      <c r="N282" s="806" t="str">
        <f t="shared" si="65"/>
        <v/>
      </c>
    </row>
    <row r="283" spans="1:14" ht="28">
      <c r="A283" s="92" t="s">
        <v>157</v>
      </c>
      <c r="B283" s="694" t="s">
        <v>1082</v>
      </c>
      <c r="C283" s="55">
        <v>1</v>
      </c>
      <c r="D283" s="55">
        <v>1</v>
      </c>
      <c r="E283" s="56" t="s">
        <v>561</v>
      </c>
      <c r="F283" s="57">
        <v>0</v>
      </c>
      <c r="G283" s="398">
        <f t="shared" si="62"/>
        <v>0</v>
      </c>
      <c r="H283" s="345" t="s">
        <v>566</v>
      </c>
      <c r="I283" s="345" t="s">
        <v>566</v>
      </c>
      <c r="J283" s="345" t="s">
        <v>566</v>
      </c>
      <c r="L283" s="806" t="str">
        <f t="shared" si="63"/>
        <v/>
      </c>
      <c r="M283" s="806" t="str">
        <f t="shared" si="64"/>
        <v/>
      </c>
      <c r="N283" s="806" t="str">
        <f t="shared" si="65"/>
        <v/>
      </c>
    </row>
    <row r="284" spans="1:14" ht="28">
      <c r="A284" s="92" t="s">
        <v>158</v>
      </c>
      <c r="B284" s="694" t="s">
        <v>1083</v>
      </c>
      <c r="C284" s="55">
        <v>1</v>
      </c>
      <c r="D284" s="55">
        <v>1</v>
      </c>
      <c r="E284" s="56" t="s">
        <v>561</v>
      </c>
      <c r="F284" s="57">
        <v>0</v>
      </c>
      <c r="G284" s="398">
        <f t="shared" si="62"/>
        <v>0</v>
      </c>
      <c r="H284" s="345" t="s">
        <v>566</v>
      </c>
      <c r="I284" s="345" t="s">
        <v>566</v>
      </c>
      <c r="J284" s="345" t="s">
        <v>566</v>
      </c>
      <c r="L284" s="806" t="str">
        <f t="shared" si="63"/>
        <v/>
      </c>
      <c r="M284" s="806" t="str">
        <f t="shared" si="64"/>
        <v/>
      </c>
      <c r="N284" s="806" t="str">
        <f t="shared" si="65"/>
        <v/>
      </c>
    </row>
    <row r="285" spans="1:14" ht="28">
      <c r="A285" s="91" t="s">
        <v>159</v>
      </c>
      <c r="B285" s="696" t="s">
        <v>1084</v>
      </c>
      <c r="C285" s="55">
        <v>1</v>
      </c>
      <c r="D285" s="55">
        <v>1</v>
      </c>
      <c r="E285" s="56" t="s">
        <v>561</v>
      </c>
      <c r="F285" s="57">
        <v>0</v>
      </c>
      <c r="G285" s="398">
        <f t="shared" si="62"/>
        <v>0</v>
      </c>
      <c r="H285" s="345" t="s">
        <v>566</v>
      </c>
      <c r="I285" s="345" t="s">
        <v>566</v>
      </c>
      <c r="J285" s="345" t="s">
        <v>566</v>
      </c>
      <c r="L285" s="806" t="str">
        <f t="shared" si="63"/>
        <v/>
      </c>
      <c r="M285" s="806" t="str">
        <f t="shared" si="64"/>
        <v/>
      </c>
      <c r="N285" s="806" t="str">
        <f t="shared" si="65"/>
        <v/>
      </c>
    </row>
    <row r="286" spans="1:14" ht="28">
      <c r="A286" s="92" t="s">
        <v>160</v>
      </c>
      <c r="B286" s="694" t="s">
        <v>1085</v>
      </c>
      <c r="C286" s="55">
        <v>1</v>
      </c>
      <c r="D286" s="55">
        <v>1</v>
      </c>
      <c r="E286" s="56" t="s">
        <v>561</v>
      </c>
      <c r="F286" s="57">
        <v>0</v>
      </c>
      <c r="G286" s="398">
        <f t="shared" si="62"/>
        <v>0</v>
      </c>
      <c r="H286" s="345" t="s">
        <v>566</v>
      </c>
      <c r="I286" s="345" t="s">
        <v>566</v>
      </c>
      <c r="J286" s="345" t="s">
        <v>566</v>
      </c>
      <c r="L286" s="806" t="str">
        <f t="shared" si="63"/>
        <v/>
      </c>
      <c r="M286" s="806" t="str">
        <f t="shared" si="64"/>
        <v/>
      </c>
      <c r="N286" s="806" t="str">
        <f t="shared" si="65"/>
        <v/>
      </c>
    </row>
    <row r="287" spans="1:14" ht="28">
      <c r="A287" s="92" t="s">
        <v>162</v>
      </c>
      <c r="B287" s="694" t="s">
        <v>1086</v>
      </c>
      <c r="C287" s="55">
        <v>1</v>
      </c>
      <c r="D287" s="55">
        <v>1</v>
      </c>
      <c r="E287" s="56" t="s">
        <v>561</v>
      </c>
      <c r="F287" s="57">
        <v>0</v>
      </c>
      <c r="G287" s="398">
        <f t="shared" si="62"/>
        <v>0</v>
      </c>
      <c r="H287" s="345" t="s">
        <v>566</v>
      </c>
      <c r="I287" s="345" t="s">
        <v>566</v>
      </c>
      <c r="J287" s="345" t="s">
        <v>566</v>
      </c>
      <c r="L287" s="806" t="str">
        <f t="shared" si="63"/>
        <v/>
      </c>
      <c r="M287" s="806" t="str">
        <f t="shared" si="64"/>
        <v/>
      </c>
      <c r="N287" s="806" t="str">
        <f t="shared" si="65"/>
        <v/>
      </c>
    </row>
    <row r="288" spans="1:14" ht="28">
      <c r="A288" s="92" t="s">
        <v>163</v>
      </c>
      <c r="B288" s="694" t="s">
        <v>1087</v>
      </c>
      <c r="C288" s="55">
        <v>1</v>
      </c>
      <c r="D288" s="55">
        <v>1</v>
      </c>
      <c r="E288" s="56" t="s">
        <v>561</v>
      </c>
      <c r="F288" s="57">
        <v>0</v>
      </c>
      <c r="G288" s="398">
        <f t="shared" si="62"/>
        <v>0</v>
      </c>
      <c r="H288" s="345" t="s">
        <v>566</v>
      </c>
      <c r="I288" s="345" t="s">
        <v>566</v>
      </c>
      <c r="J288" s="345" t="s">
        <v>566</v>
      </c>
      <c r="L288" s="806" t="str">
        <f t="shared" si="63"/>
        <v/>
      </c>
      <c r="M288" s="806" t="str">
        <f t="shared" si="64"/>
        <v/>
      </c>
      <c r="N288" s="806" t="str">
        <f t="shared" si="65"/>
        <v/>
      </c>
    </row>
    <row r="289" spans="1:14" ht="28">
      <c r="A289" s="92" t="s">
        <v>164</v>
      </c>
      <c r="B289" s="694" t="s">
        <v>1088</v>
      </c>
      <c r="C289" s="55">
        <v>1</v>
      </c>
      <c r="D289" s="55">
        <v>1</v>
      </c>
      <c r="E289" s="56" t="s">
        <v>561</v>
      </c>
      <c r="F289" s="57">
        <v>0</v>
      </c>
      <c r="G289" s="398">
        <f t="shared" si="62"/>
        <v>0</v>
      </c>
      <c r="H289" s="345" t="s">
        <v>566</v>
      </c>
      <c r="I289" s="345" t="s">
        <v>566</v>
      </c>
      <c r="J289" s="345" t="s">
        <v>566</v>
      </c>
      <c r="L289" s="806" t="str">
        <f t="shared" si="63"/>
        <v/>
      </c>
      <c r="M289" s="806" t="str">
        <f t="shared" si="64"/>
        <v/>
      </c>
      <c r="N289" s="806" t="str">
        <f t="shared" si="65"/>
        <v/>
      </c>
    </row>
    <row r="290" spans="1:14" ht="28">
      <c r="A290" s="91" t="s">
        <v>165</v>
      </c>
      <c r="B290" s="696" t="s">
        <v>1089</v>
      </c>
      <c r="C290" s="55">
        <v>1</v>
      </c>
      <c r="D290" s="55">
        <v>1</v>
      </c>
      <c r="E290" s="56" t="s">
        <v>561</v>
      </c>
      <c r="F290" s="57">
        <v>0</v>
      </c>
      <c r="G290" s="398">
        <f t="shared" si="62"/>
        <v>0</v>
      </c>
      <c r="H290" s="345" t="s">
        <v>566</v>
      </c>
      <c r="I290" s="345" t="s">
        <v>566</v>
      </c>
      <c r="J290" s="345" t="s">
        <v>566</v>
      </c>
      <c r="L290" s="806" t="str">
        <f t="shared" si="63"/>
        <v/>
      </c>
      <c r="M290" s="806" t="str">
        <f t="shared" si="64"/>
        <v/>
      </c>
      <c r="N290" s="806" t="str">
        <f t="shared" si="65"/>
        <v/>
      </c>
    </row>
    <row r="291" spans="1:14" ht="28">
      <c r="A291" s="92" t="s">
        <v>166</v>
      </c>
      <c r="B291" s="694" t="s">
        <v>1090</v>
      </c>
      <c r="C291" s="55">
        <v>1</v>
      </c>
      <c r="D291" s="55">
        <v>1</v>
      </c>
      <c r="E291" s="56" t="s">
        <v>561</v>
      </c>
      <c r="F291" s="57">
        <v>0</v>
      </c>
      <c r="G291" s="398">
        <f t="shared" si="62"/>
        <v>0</v>
      </c>
      <c r="H291" s="345" t="s">
        <v>566</v>
      </c>
      <c r="I291" s="345" t="s">
        <v>566</v>
      </c>
      <c r="J291" s="345" t="s">
        <v>566</v>
      </c>
      <c r="L291" s="806" t="str">
        <f t="shared" si="63"/>
        <v/>
      </c>
      <c r="M291" s="806" t="str">
        <f t="shared" si="64"/>
        <v/>
      </c>
      <c r="N291" s="806" t="str">
        <f t="shared" si="65"/>
        <v/>
      </c>
    </row>
    <row r="292" spans="1:14" ht="28">
      <c r="A292" s="92" t="s">
        <v>167</v>
      </c>
      <c r="B292" s="694" t="s">
        <v>1091</v>
      </c>
      <c r="C292" s="55">
        <v>1</v>
      </c>
      <c r="D292" s="55">
        <v>1</v>
      </c>
      <c r="E292" s="56" t="s">
        <v>561</v>
      </c>
      <c r="F292" s="57">
        <v>0</v>
      </c>
      <c r="G292" s="398">
        <f t="shared" si="62"/>
        <v>0</v>
      </c>
      <c r="H292" s="345" t="s">
        <v>566</v>
      </c>
      <c r="I292" s="345" t="s">
        <v>566</v>
      </c>
      <c r="J292" s="345" t="s">
        <v>566</v>
      </c>
      <c r="L292" s="806" t="str">
        <f t="shared" si="63"/>
        <v/>
      </c>
      <c r="M292" s="806" t="str">
        <f t="shared" si="64"/>
        <v/>
      </c>
      <c r="N292" s="806" t="str">
        <f t="shared" si="65"/>
        <v/>
      </c>
    </row>
    <row r="293" spans="1:14" ht="28">
      <c r="A293" s="92" t="s">
        <v>168</v>
      </c>
      <c r="B293" s="694" t="s">
        <v>1092</v>
      </c>
      <c r="C293" s="55">
        <v>1</v>
      </c>
      <c r="D293" s="55">
        <v>1</v>
      </c>
      <c r="E293" s="56" t="s">
        <v>561</v>
      </c>
      <c r="F293" s="57">
        <v>0</v>
      </c>
      <c r="G293" s="398">
        <f t="shared" si="62"/>
        <v>0</v>
      </c>
      <c r="H293" s="345" t="s">
        <v>566</v>
      </c>
      <c r="I293" s="345" t="s">
        <v>566</v>
      </c>
      <c r="J293" s="345" t="s">
        <v>566</v>
      </c>
      <c r="L293" s="806" t="str">
        <f t="shared" si="63"/>
        <v/>
      </c>
      <c r="M293" s="806" t="str">
        <f t="shared" si="64"/>
        <v/>
      </c>
      <c r="N293" s="806" t="str">
        <f t="shared" si="65"/>
        <v/>
      </c>
    </row>
    <row r="294" spans="1:14" ht="28">
      <c r="A294" s="91" t="s">
        <v>169</v>
      </c>
      <c r="B294" s="696" t="s">
        <v>1093</v>
      </c>
      <c r="C294" s="55">
        <v>1</v>
      </c>
      <c r="D294" s="55">
        <v>1</v>
      </c>
      <c r="E294" s="56" t="s">
        <v>561</v>
      </c>
      <c r="F294" s="57">
        <v>0</v>
      </c>
      <c r="G294" s="398">
        <f t="shared" si="62"/>
        <v>0</v>
      </c>
      <c r="H294" s="345" t="s">
        <v>566</v>
      </c>
      <c r="I294" s="345" t="s">
        <v>566</v>
      </c>
      <c r="J294" s="345" t="s">
        <v>566</v>
      </c>
      <c r="L294" s="806" t="str">
        <f t="shared" si="63"/>
        <v/>
      </c>
      <c r="M294" s="806" t="str">
        <f t="shared" si="64"/>
        <v/>
      </c>
      <c r="N294" s="806" t="str">
        <f t="shared" si="65"/>
        <v/>
      </c>
    </row>
    <row r="295" spans="1:14" ht="28">
      <c r="A295" s="91" t="s">
        <v>170</v>
      </c>
      <c r="B295" s="696" t="s">
        <v>1094</v>
      </c>
      <c r="C295" s="55">
        <v>1</v>
      </c>
      <c r="D295" s="55">
        <v>1</v>
      </c>
      <c r="E295" s="56" t="s">
        <v>561</v>
      </c>
      <c r="F295" s="57">
        <v>0</v>
      </c>
      <c r="G295" s="398">
        <f t="shared" si="62"/>
        <v>0</v>
      </c>
      <c r="H295" s="345" t="s">
        <v>566</v>
      </c>
      <c r="I295" s="345" t="s">
        <v>566</v>
      </c>
      <c r="J295" s="345" t="s">
        <v>566</v>
      </c>
      <c r="L295" s="806" t="str">
        <f t="shared" si="63"/>
        <v/>
      </c>
      <c r="M295" s="806" t="str">
        <f t="shared" si="64"/>
        <v/>
      </c>
      <c r="N295" s="806" t="str">
        <f t="shared" si="65"/>
        <v/>
      </c>
    </row>
    <row r="296" spans="1:14" ht="28">
      <c r="A296" s="92" t="s">
        <v>171</v>
      </c>
      <c r="B296" s="694" t="s">
        <v>1095</v>
      </c>
      <c r="C296" s="55">
        <v>1</v>
      </c>
      <c r="D296" s="55">
        <v>1</v>
      </c>
      <c r="E296" s="56" t="s">
        <v>561</v>
      </c>
      <c r="F296" s="57">
        <v>0</v>
      </c>
      <c r="G296" s="398">
        <f t="shared" si="62"/>
        <v>0</v>
      </c>
      <c r="H296" s="345" t="s">
        <v>566</v>
      </c>
      <c r="I296" s="345" t="s">
        <v>566</v>
      </c>
      <c r="J296" s="345" t="s">
        <v>566</v>
      </c>
      <c r="L296" s="806" t="str">
        <f t="shared" si="63"/>
        <v/>
      </c>
      <c r="M296" s="806" t="str">
        <f t="shared" si="64"/>
        <v/>
      </c>
      <c r="N296" s="806" t="str">
        <f t="shared" si="65"/>
        <v/>
      </c>
    </row>
    <row r="297" spans="1:14" ht="28">
      <c r="A297" s="92" t="s">
        <v>172</v>
      </c>
      <c r="B297" s="694" t="s">
        <v>1096</v>
      </c>
      <c r="C297" s="55">
        <v>1</v>
      </c>
      <c r="D297" s="55">
        <v>1</v>
      </c>
      <c r="E297" s="56" t="s">
        <v>561</v>
      </c>
      <c r="F297" s="57">
        <v>0</v>
      </c>
      <c r="G297" s="398">
        <f t="shared" si="62"/>
        <v>0</v>
      </c>
      <c r="H297" s="345" t="s">
        <v>566</v>
      </c>
      <c r="I297" s="345" t="s">
        <v>566</v>
      </c>
      <c r="J297" s="345" t="s">
        <v>566</v>
      </c>
      <c r="L297" s="806" t="str">
        <f t="shared" si="63"/>
        <v/>
      </c>
      <c r="M297" s="806" t="str">
        <f t="shared" si="64"/>
        <v/>
      </c>
      <c r="N297" s="806" t="str">
        <f t="shared" si="65"/>
        <v/>
      </c>
    </row>
    <row r="298" spans="1:14" ht="28">
      <c r="A298" s="91" t="s">
        <v>173</v>
      </c>
      <c r="B298" s="696" t="s">
        <v>1097</v>
      </c>
      <c r="C298" s="55">
        <v>1</v>
      </c>
      <c r="D298" s="55">
        <v>1</v>
      </c>
      <c r="E298" s="56" t="s">
        <v>561</v>
      </c>
      <c r="F298" s="57">
        <v>0</v>
      </c>
      <c r="G298" s="398">
        <f t="shared" si="62"/>
        <v>0</v>
      </c>
      <c r="H298" s="345" t="s">
        <v>566</v>
      </c>
      <c r="I298" s="345" t="s">
        <v>566</v>
      </c>
      <c r="J298" s="345" t="s">
        <v>566</v>
      </c>
      <c r="L298" s="806" t="str">
        <f t="shared" si="63"/>
        <v/>
      </c>
      <c r="M298" s="806" t="str">
        <f t="shared" si="64"/>
        <v/>
      </c>
      <c r="N298" s="806" t="str">
        <f t="shared" si="65"/>
        <v/>
      </c>
    </row>
    <row r="299" spans="1:14" ht="28">
      <c r="A299" s="89" t="s">
        <v>721</v>
      </c>
      <c r="B299" s="696" t="s">
        <v>915</v>
      </c>
      <c r="C299" s="82"/>
      <c r="D299" s="60">
        <v>0</v>
      </c>
      <c r="E299" s="61" t="s">
        <v>563</v>
      </c>
      <c r="F299" s="436">
        <f>SUM(G279:G298)</f>
        <v>0</v>
      </c>
      <c r="G299" s="398">
        <f>D299*F299</f>
        <v>0</v>
      </c>
      <c r="H299" s="345" t="s">
        <v>566</v>
      </c>
      <c r="I299" s="345" t="s">
        <v>566</v>
      </c>
      <c r="J299" s="345" t="s">
        <v>566</v>
      </c>
      <c r="L299" s="806" t="str">
        <f t="shared" si="63"/>
        <v/>
      </c>
      <c r="M299" s="806" t="str">
        <f t="shared" si="64"/>
        <v/>
      </c>
      <c r="N299" s="806" t="str">
        <f t="shared" si="65"/>
        <v/>
      </c>
    </row>
    <row r="300" spans="1:14" ht="28">
      <c r="A300" s="89" t="s">
        <v>722</v>
      </c>
      <c r="B300" s="693" t="s">
        <v>1007</v>
      </c>
      <c r="C300" s="55">
        <v>1</v>
      </c>
      <c r="D300" s="55">
        <v>1</v>
      </c>
      <c r="E300" s="56" t="s">
        <v>561</v>
      </c>
      <c r="F300" s="57">
        <v>0</v>
      </c>
      <c r="G300" s="398">
        <f>C300*D300*F300</f>
        <v>0</v>
      </c>
      <c r="H300" s="345" t="s">
        <v>566</v>
      </c>
      <c r="I300" s="345" t="s">
        <v>566</v>
      </c>
      <c r="J300" s="345" t="s">
        <v>566</v>
      </c>
      <c r="L300" s="806" t="str">
        <f t="shared" si="63"/>
        <v/>
      </c>
      <c r="M300" s="806" t="str">
        <f t="shared" si="64"/>
        <v/>
      </c>
      <c r="N300" s="806" t="str">
        <f t="shared" si="65"/>
        <v/>
      </c>
    </row>
    <row r="301" spans="1:14" ht="28">
      <c r="A301" s="91" t="s">
        <v>174</v>
      </c>
      <c r="B301" s="696" t="s">
        <v>897</v>
      </c>
      <c r="C301" s="55">
        <v>1</v>
      </c>
      <c r="D301" s="55">
        <v>1</v>
      </c>
      <c r="E301" s="56" t="s">
        <v>561</v>
      </c>
      <c r="F301" s="57">
        <v>0</v>
      </c>
      <c r="G301" s="398">
        <f t="shared" si="62"/>
        <v>0</v>
      </c>
      <c r="H301" s="345" t="s">
        <v>566</v>
      </c>
      <c r="I301" s="345" t="s">
        <v>566</v>
      </c>
      <c r="J301" s="345" t="s">
        <v>566</v>
      </c>
      <c r="L301" s="806" t="str">
        <f t="shared" si="63"/>
        <v/>
      </c>
      <c r="M301" s="806" t="str">
        <f t="shared" si="64"/>
        <v/>
      </c>
      <c r="N301" s="806" t="str">
        <f t="shared" si="65"/>
        <v/>
      </c>
    </row>
    <row r="302" spans="1:14" s="51" customFormat="1" ht="19" customHeight="1">
      <c r="A302" s="202">
        <v>21</v>
      </c>
      <c r="B302" s="617" t="s">
        <v>1098</v>
      </c>
      <c r="C302" s="77"/>
      <c r="D302" s="78"/>
      <c r="E302" s="78"/>
      <c r="F302" s="78"/>
      <c r="G302" s="399">
        <f>SUM(G279:G301)</f>
        <v>0</v>
      </c>
      <c r="H302" s="244"/>
      <c r="I302" s="244"/>
      <c r="J302" s="244"/>
      <c r="L302" s="808">
        <f>SUM(L279:L301)</f>
        <v>0</v>
      </c>
      <c r="M302" s="808">
        <f>SUM(M279:M301)</f>
        <v>0</v>
      </c>
      <c r="N302" s="808">
        <f>SUM(N279:N301)</f>
        <v>0</v>
      </c>
    </row>
    <row r="303" spans="1:14">
      <c r="A303" s="67"/>
      <c r="D303" s="39"/>
      <c r="G303" s="69"/>
    </row>
    <row r="304" spans="1:14">
      <c r="A304" s="203">
        <v>22</v>
      </c>
      <c r="B304" s="173" t="s">
        <v>1099</v>
      </c>
      <c r="C304" s="70"/>
      <c r="D304" s="71"/>
      <c r="E304" s="71"/>
      <c r="F304" s="71"/>
      <c r="G304" s="80"/>
    </row>
    <row r="305" spans="1:14" ht="42">
      <c r="A305" s="247" t="s">
        <v>818</v>
      </c>
      <c r="B305" s="246" t="s">
        <v>560</v>
      </c>
      <c r="C305" s="246" t="s">
        <v>917</v>
      </c>
      <c r="D305" s="246" t="s">
        <v>918</v>
      </c>
      <c r="E305" s="246" t="s">
        <v>919</v>
      </c>
      <c r="F305" s="246" t="s">
        <v>920</v>
      </c>
      <c r="G305" s="250" t="s">
        <v>558</v>
      </c>
      <c r="H305" s="404" t="s">
        <v>2793</v>
      </c>
      <c r="I305" s="404" t="s">
        <v>820</v>
      </c>
      <c r="J305" s="404" t="s">
        <v>2858</v>
      </c>
      <c r="K305" s="304"/>
      <c r="L305" s="805" t="s">
        <v>2793</v>
      </c>
      <c r="M305" s="805" t="s">
        <v>820</v>
      </c>
      <c r="N305" s="805" t="s">
        <v>2858</v>
      </c>
    </row>
    <row r="306" spans="1:14" ht="28">
      <c r="A306" s="91" t="s">
        <v>175</v>
      </c>
      <c r="B306" s="696" t="s">
        <v>1100</v>
      </c>
      <c r="C306" s="55">
        <v>1</v>
      </c>
      <c r="D306" s="55">
        <v>1</v>
      </c>
      <c r="E306" s="56" t="s">
        <v>561</v>
      </c>
      <c r="F306" s="57">
        <v>0</v>
      </c>
      <c r="G306" s="398">
        <f t="shared" ref="G306:G319" si="66">C306*D306*F306</f>
        <v>0</v>
      </c>
      <c r="H306" s="345" t="s">
        <v>566</v>
      </c>
      <c r="I306" s="345" t="s">
        <v>566</v>
      </c>
      <c r="J306" s="345" t="s">
        <v>566</v>
      </c>
      <c r="L306" s="806" t="str">
        <f>IF(OR(H306="Oui",H306="Yes"),G306,"")</f>
        <v/>
      </c>
      <c r="M306" s="806" t="str">
        <f>IF(OR(I306="Oui",I306="Yes"),G306,"")</f>
        <v/>
      </c>
      <c r="N306" s="806" t="str">
        <f>IF(OR(J306="Oui",J306="Yes"),G306,"")</f>
        <v/>
      </c>
    </row>
    <row r="307" spans="1:14" ht="28">
      <c r="A307" s="91" t="s">
        <v>176</v>
      </c>
      <c r="B307" s="696" t="s">
        <v>1101</v>
      </c>
      <c r="C307" s="55">
        <v>1</v>
      </c>
      <c r="D307" s="55">
        <v>1</v>
      </c>
      <c r="E307" s="56" t="s">
        <v>561</v>
      </c>
      <c r="F307" s="57">
        <v>0</v>
      </c>
      <c r="G307" s="398">
        <f t="shared" si="66"/>
        <v>0</v>
      </c>
      <c r="H307" s="345" t="s">
        <v>566</v>
      </c>
      <c r="I307" s="345" t="s">
        <v>566</v>
      </c>
      <c r="J307" s="345" t="s">
        <v>566</v>
      </c>
      <c r="L307" s="806" t="str">
        <f t="shared" ref="L307:L319" si="67">IF(OR(H307="Oui",H307="Yes"),G307,"")</f>
        <v/>
      </c>
      <c r="M307" s="806" t="str">
        <f t="shared" ref="M307:M319" si="68">IF(OR(I307="Oui",I307="Yes"),G307,"")</f>
        <v/>
      </c>
      <c r="N307" s="806" t="str">
        <f t="shared" ref="N307:N319" si="69">IF(OR(J307="Oui",J307="Yes"),G307,"")</f>
        <v/>
      </c>
    </row>
    <row r="308" spans="1:14" ht="28">
      <c r="A308" s="91" t="s">
        <v>177</v>
      </c>
      <c r="B308" s="696" t="s">
        <v>1102</v>
      </c>
      <c r="C308" s="55">
        <v>1</v>
      </c>
      <c r="D308" s="55">
        <v>1</v>
      </c>
      <c r="E308" s="56" t="s">
        <v>561</v>
      </c>
      <c r="F308" s="57">
        <v>0</v>
      </c>
      <c r="G308" s="398">
        <f t="shared" si="66"/>
        <v>0</v>
      </c>
      <c r="H308" s="345" t="s">
        <v>566</v>
      </c>
      <c r="I308" s="345" t="s">
        <v>566</v>
      </c>
      <c r="J308" s="345" t="s">
        <v>566</v>
      </c>
      <c r="L308" s="806" t="str">
        <f t="shared" si="67"/>
        <v/>
      </c>
      <c r="M308" s="806" t="str">
        <f t="shared" si="68"/>
        <v/>
      </c>
      <c r="N308" s="806" t="str">
        <f t="shared" si="69"/>
        <v/>
      </c>
    </row>
    <row r="309" spans="1:14" ht="28">
      <c r="A309" s="91" t="s">
        <v>537</v>
      </c>
      <c r="B309" s="696" t="s">
        <v>1103</v>
      </c>
      <c r="C309" s="55">
        <v>1</v>
      </c>
      <c r="D309" s="55">
        <v>1</v>
      </c>
      <c r="E309" s="56" t="s">
        <v>561</v>
      </c>
      <c r="F309" s="57">
        <v>0</v>
      </c>
      <c r="G309" s="398">
        <f t="shared" si="66"/>
        <v>0</v>
      </c>
      <c r="H309" s="345" t="s">
        <v>566</v>
      </c>
      <c r="I309" s="345" t="s">
        <v>566</v>
      </c>
      <c r="J309" s="345" t="s">
        <v>566</v>
      </c>
      <c r="L309" s="806" t="str">
        <f t="shared" si="67"/>
        <v/>
      </c>
      <c r="M309" s="806" t="str">
        <f t="shared" si="68"/>
        <v/>
      </c>
      <c r="N309" s="806" t="str">
        <f t="shared" si="69"/>
        <v/>
      </c>
    </row>
    <row r="310" spans="1:14" ht="28">
      <c r="A310" s="91" t="s">
        <v>178</v>
      </c>
      <c r="B310" s="696" t="s">
        <v>1104</v>
      </c>
      <c r="C310" s="55">
        <v>1</v>
      </c>
      <c r="D310" s="55">
        <v>1</v>
      </c>
      <c r="E310" s="56" t="s">
        <v>561</v>
      </c>
      <c r="F310" s="57">
        <v>0</v>
      </c>
      <c r="G310" s="398">
        <f t="shared" si="66"/>
        <v>0</v>
      </c>
      <c r="H310" s="345" t="s">
        <v>566</v>
      </c>
      <c r="I310" s="345" t="s">
        <v>566</v>
      </c>
      <c r="J310" s="345" t="s">
        <v>566</v>
      </c>
      <c r="L310" s="806" t="str">
        <f t="shared" si="67"/>
        <v/>
      </c>
      <c r="M310" s="806" t="str">
        <f t="shared" si="68"/>
        <v/>
      </c>
      <c r="N310" s="806" t="str">
        <f t="shared" si="69"/>
        <v/>
      </c>
    </row>
    <row r="311" spans="1:14" ht="28">
      <c r="A311" s="91" t="s">
        <v>179</v>
      </c>
      <c r="B311" s="696" t="s">
        <v>1105</v>
      </c>
      <c r="C311" s="55">
        <v>1</v>
      </c>
      <c r="D311" s="55">
        <v>1</v>
      </c>
      <c r="E311" s="56" t="s">
        <v>561</v>
      </c>
      <c r="F311" s="57">
        <v>0</v>
      </c>
      <c r="G311" s="398">
        <f t="shared" si="66"/>
        <v>0</v>
      </c>
      <c r="H311" s="345" t="s">
        <v>566</v>
      </c>
      <c r="I311" s="345" t="s">
        <v>566</v>
      </c>
      <c r="J311" s="345" t="s">
        <v>566</v>
      </c>
      <c r="L311" s="806" t="str">
        <f t="shared" si="67"/>
        <v/>
      </c>
      <c r="M311" s="806" t="str">
        <f t="shared" si="68"/>
        <v/>
      </c>
      <c r="N311" s="806" t="str">
        <f t="shared" si="69"/>
        <v/>
      </c>
    </row>
    <row r="312" spans="1:14" ht="28">
      <c r="A312" s="91" t="s">
        <v>180</v>
      </c>
      <c r="B312" s="696" t="s">
        <v>1106</v>
      </c>
      <c r="C312" s="55">
        <v>1</v>
      </c>
      <c r="D312" s="55">
        <v>1</v>
      </c>
      <c r="E312" s="56" t="s">
        <v>561</v>
      </c>
      <c r="F312" s="57">
        <v>0</v>
      </c>
      <c r="G312" s="398">
        <f t="shared" si="66"/>
        <v>0</v>
      </c>
      <c r="H312" s="345" t="s">
        <v>566</v>
      </c>
      <c r="I312" s="345" t="s">
        <v>566</v>
      </c>
      <c r="J312" s="345" t="s">
        <v>566</v>
      </c>
      <c r="L312" s="806" t="str">
        <f t="shared" si="67"/>
        <v/>
      </c>
      <c r="M312" s="806" t="str">
        <f t="shared" si="68"/>
        <v/>
      </c>
      <c r="N312" s="806" t="str">
        <f t="shared" si="69"/>
        <v/>
      </c>
    </row>
    <row r="313" spans="1:14" ht="28">
      <c r="A313" s="91" t="s">
        <v>181</v>
      </c>
      <c r="B313" s="696" t="s">
        <v>1107</v>
      </c>
      <c r="C313" s="55">
        <v>1</v>
      </c>
      <c r="D313" s="55">
        <v>1</v>
      </c>
      <c r="E313" s="56" t="s">
        <v>561</v>
      </c>
      <c r="F313" s="57">
        <v>0</v>
      </c>
      <c r="G313" s="398">
        <f t="shared" si="66"/>
        <v>0</v>
      </c>
      <c r="H313" s="345" t="s">
        <v>566</v>
      </c>
      <c r="I313" s="345" t="s">
        <v>566</v>
      </c>
      <c r="J313" s="345" t="s">
        <v>566</v>
      </c>
      <c r="L313" s="806" t="str">
        <f t="shared" si="67"/>
        <v/>
      </c>
      <c r="M313" s="806" t="str">
        <f t="shared" si="68"/>
        <v/>
      </c>
      <c r="N313" s="806" t="str">
        <f t="shared" si="69"/>
        <v/>
      </c>
    </row>
    <row r="314" spans="1:14" ht="28">
      <c r="A314" s="91" t="s">
        <v>182</v>
      </c>
      <c r="B314" s="696" t="s">
        <v>1108</v>
      </c>
      <c r="C314" s="55">
        <v>1</v>
      </c>
      <c r="D314" s="55">
        <v>1</v>
      </c>
      <c r="E314" s="56" t="s">
        <v>561</v>
      </c>
      <c r="F314" s="57">
        <v>0</v>
      </c>
      <c r="G314" s="398">
        <f t="shared" si="66"/>
        <v>0</v>
      </c>
      <c r="H314" s="345" t="s">
        <v>566</v>
      </c>
      <c r="I314" s="345" t="s">
        <v>566</v>
      </c>
      <c r="J314" s="345" t="s">
        <v>566</v>
      </c>
      <c r="L314" s="806" t="str">
        <f t="shared" si="67"/>
        <v/>
      </c>
      <c r="M314" s="806" t="str">
        <f t="shared" si="68"/>
        <v/>
      </c>
      <c r="N314" s="806" t="str">
        <f t="shared" si="69"/>
        <v/>
      </c>
    </row>
    <row r="315" spans="1:14" ht="28">
      <c r="A315" s="91" t="s">
        <v>183</v>
      </c>
      <c r="B315" s="696" t="s">
        <v>1109</v>
      </c>
      <c r="C315" s="55">
        <v>1</v>
      </c>
      <c r="D315" s="55">
        <v>1</v>
      </c>
      <c r="E315" s="56" t="s">
        <v>561</v>
      </c>
      <c r="F315" s="57">
        <v>0</v>
      </c>
      <c r="G315" s="398">
        <f t="shared" si="66"/>
        <v>0</v>
      </c>
      <c r="H315" s="345" t="s">
        <v>566</v>
      </c>
      <c r="I315" s="345" t="s">
        <v>566</v>
      </c>
      <c r="J315" s="345" t="s">
        <v>566</v>
      </c>
      <c r="L315" s="806" t="str">
        <f t="shared" si="67"/>
        <v/>
      </c>
      <c r="M315" s="806" t="str">
        <f t="shared" si="68"/>
        <v/>
      </c>
      <c r="N315" s="806" t="str">
        <f t="shared" si="69"/>
        <v/>
      </c>
    </row>
    <row r="316" spans="1:14" ht="28">
      <c r="A316" s="91" t="s">
        <v>184</v>
      </c>
      <c r="B316" s="696" t="s">
        <v>1110</v>
      </c>
      <c r="C316" s="55">
        <v>1</v>
      </c>
      <c r="D316" s="55">
        <v>1</v>
      </c>
      <c r="E316" s="56" t="s">
        <v>561</v>
      </c>
      <c r="F316" s="57">
        <v>0</v>
      </c>
      <c r="G316" s="398">
        <f t="shared" si="66"/>
        <v>0</v>
      </c>
      <c r="H316" s="345" t="s">
        <v>566</v>
      </c>
      <c r="I316" s="345" t="s">
        <v>566</v>
      </c>
      <c r="J316" s="345" t="s">
        <v>566</v>
      </c>
      <c r="L316" s="806" t="str">
        <f t="shared" si="67"/>
        <v/>
      </c>
      <c r="M316" s="806" t="str">
        <f t="shared" si="68"/>
        <v/>
      </c>
      <c r="N316" s="806" t="str">
        <f t="shared" si="69"/>
        <v/>
      </c>
    </row>
    <row r="317" spans="1:14" ht="28">
      <c r="A317" s="91" t="s">
        <v>721</v>
      </c>
      <c r="B317" s="696" t="s">
        <v>915</v>
      </c>
      <c r="C317" s="82"/>
      <c r="D317" s="60">
        <v>0</v>
      </c>
      <c r="E317" s="61" t="s">
        <v>563</v>
      </c>
      <c r="F317" s="436">
        <f>SUM(G306:G316)</f>
        <v>0</v>
      </c>
      <c r="G317" s="398">
        <f>D317*F317</f>
        <v>0</v>
      </c>
      <c r="H317" s="345" t="s">
        <v>566</v>
      </c>
      <c r="I317" s="345" t="s">
        <v>566</v>
      </c>
      <c r="J317" s="345" t="s">
        <v>566</v>
      </c>
      <c r="L317" s="806" t="str">
        <f t="shared" si="67"/>
        <v/>
      </c>
      <c r="M317" s="806" t="str">
        <f t="shared" si="68"/>
        <v/>
      </c>
      <c r="N317" s="806" t="str">
        <f t="shared" si="69"/>
        <v/>
      </c>
    </row>
    <row r="318" spans="1:14" ht="28">
      <c r="A318" s="91" t="s">
        <v>723</v>
      </c>
      <c r="B318" s="693" t="s">
        <v>1007</v>
      </c>
      <c r="C318" s="55">
        <v>1</v>
      </c>
      <c r="D318" s="55">
        <v>1</v>
      </c>
      <c r="E318" s="56" t="s">
        <v>561</v>
      </c>
      <c r="F318" s="57">
        <v>0</v>
      </c>
      <c r="G318" s="398">
        <f>C318*D318*F318</f>
        <v>0</v>
      </c>
      <c r="H318" s="345" t="s">
        <v>566</v>
      </c>
      <c r="I318" s="345" t="s">
        <v>566</v>
      </c>
      <c r="J318" s="345" t="s">
        <v>566</v>
      </c>
      <c r="L318" s="806" t="str">
        <f t="shared" si="67"/>
        <v/>
      </c>
      <c r="M318" s="806" t="str">
        <f t="shared" si="68"/>
        <v/>
      </c>
      <c r="N318" s="806" t="str">
        <f t="shared" si="69"/>
        <v/>
      </c>
    </row>
    <row r="319" spans="1:14" ht="28">
      <c r="A319" s="91" t="s">
        <v>185</v>
      </c>
      <c r="B319" s="696" t="s">
        <v>897</v>
      </c>
      <c r="C319" s="55">
        <v>1</v>
      </c>
      <c r="D319" s="55">
        <v>1</v>
      </c>
      <c r="E319" s="56" t="s">
        <v>561</v>
      </c>
      <c r="F319" s="57">
        <v>0</v>
      </c>
      <c r="G319" s="398">
        <f t="shared" si="66"/>
        <v>0</v>
      </c>
      <c r="H319" s="345" t="s">
        <v>566</v>
      </c>
      <c r="I319" s="345" t="s">
        <v>566</v>
      </c>
      <c r="J319" s="345" t="s">
        <v>566</v>
      </c>
      <c r="L319" s="806" t="str">
        <f t="shared" si="67"/>
        <v/>
      </c>
      <c r="M319" s="806" t="str">
        <f t="shared" si="68"/>
        <v/>
      </c>
      <c r="N319" s="806" t="str">
        <f t="shared" si="69"/>
        <v/>
      </c>
    </row>
    <row r="320" spans="1:14" s="51" customFormat="1" ht="19" customHeight="1">
      <c r="A320" s="202">
        <v>22</v>
      </c>
      <c r="B320" s="617" t="s">
        <v>1111</v>
      </c>
      <c r="C320" s="77"/>
      <c r="D320" s="78"/>
      <c r="E320" s="78"/>
      <c r="F320" s="78"/>
      <c r="G320" s="399">
        <f>SUM(G306:G319)</f>
        <v>0</v>
      </c>
      <c r="H320" s="244"/>
      <c r="I320" s="244"/>
      <c r="J320" s="244"/>
      <c r="L320" s="808">
        <f>SUM(L306:L319)</f>
        <v>0</v>
      </c>
      <c r="M320" s="808">
        <f>SUM(M306:M319)</f>
        <v>0</v>
      </c>
      <c r="N320" s="808">
        <f>SUM(N306:N319)</f>
        <v>0</v>
      </c>
    </row>
    <row r="321" spans="1:14">
      <c r="A321" s="86"/>
      <c r="D321" s="39"/>
      <c r="G321" s="80"/>
    </row>
    <row r="322" spans="1:14">
      <c r="A322" s="203">
        <v>23</v>
      </c>
      <c r="B322" s="173" t="s">
        <v>1112</v>
      </c>
      <c r="C322" s="70"/>
      <c r="D322" s="71"/>
      <c r="E322" s="71"/>
      <c r="F322" s="71"/>
      <c r="G322" s="80"/>
    </row>
    <row r="323" spans="1:14" ht="42">
      <c r="A323" s="247" t="s">
        <v>818</v>
      </c>
      <c r="B323" s="246" t="s">
        <v>560</v>
      </c>
      <c r="C323" s="246" t="s">
        <v>917</v>
      </c>
      <c r="D323" s="246" t="s">
        <v>918</v>
      </c>
      <c r="E323" s="246" t="s">
        <v>919</v>
      </c>
      <c r="F323" s="246" t="s">
        <v>920</v>
      </c>
      <c r="G323" s="250" t="s">
        <v>558</v>
      </c>
      <c r="H323" s="404" t="s">
        <v>2793</v>
      </c>
      <c r="I323" s="404" t="s">
        <v>820</v>
      </c>
      <c r="J323" s="404" t="s">
        <v>2858</v>
      </c>
      <c r="K323" s="304"/>
      <c r="L323" s="805" t="s">
        <v>2793</v>
      </c>
      <c r="M323" s="805" t="s">
        <v>820</v>
      </c>
      <c r="N323" s="805" t="s">
        <v>2858</v>
      </c>
    </row>
    <row r="324" spans="1:14" ht="28">
      <c r="A324" s="91" t="s">
        <v>186</v>
      </c>
      <c r="B324" s="696" t="s">
        <v>1113</v>
      </c>
      <c r="C324" s="55">
        <v>1</v>
      </c>
      <c r="D324" s="55">
        <v>1</v>
      </c>
      <c r="E324" s="56" t="s">
        <v>561</v>
      </c>
      <c r="F324" s="57">
        <v>0</v>
      </c>
      <c r="G324" s="398">
        <f t="shared" ref="G324:G332" si="70">C324*D324*F324</f>
        <v>0</v>
      </c>
      <c r="H324" s="345" t="s">
        <v>566</v>
      </c>
      <c r="I324" s="345" t="s">
        <v>566</v>
      </c>
      <c r="J324" s="345" t="s">
        <v>566</v>
      </c>
      <c r="L324" s="806" t="str">
        <f>IF(OR(H324="Oui",H324="Yes"),G324,"")</f>
        <v/>
      </c>
      <c r="M324" s="806" t="str">
        <f>IF(OR(I324="Oui",I324="Yes"),G324,"")</f>
        <v/>
      </c>
      <c r="N324" s="806" t="str">
        <f>IF(OR(J324="Oui",J324="Yes"),G324,"")</f>
        <v/>
      </c>
    </row>
    <row r="325" spans="1:14" ht="28">
      <c r="A325" s="91" t="s">
        <v>187</v>
      </c>
      <c r="B325" s="696" t="s">
        <v>1114</v>
      </c>
      <c r="C325" s="55">
        <v>1</v>
      </c>
      <c r="D325" s="55">
        <v>1</v>
      </c>
      <c r="E325" s="56" t="s">
        <v>561</v>
      </c>
      <c r="F325" s="57">
        <v>0</v>
      </c>
      <c r="G325" s="398">
        <f t="shared" si="70"/>
        <v>0</v>
      </c>
      <c r="H325" s="345" t="s">
        <v>566</v>
      </c>
      <c r="I325" s="345" t="s">
        <v>566</v>
      </c>
      <c r="J325" s="345" t="s">
        <v>566</v>
      </c>
      <c r="L325" s="806" t="str">
        <f t="shared" ref="L325:L332" si="71">IF(OR(H325="Oui",H325="Yes"),G325,"")</f>
        <v/>
      </c>
      <c r="M325" s="806" t="str">
        <f t="shared" ref="M325:M332" si="72">IF(OR(I325="Oui",I325="Yes"),G325,"")</f>
        <v/>
      </c>
      <c r="N325" s="806" t="str">
        <f t="shared" ref="N325:N332" si="73">IF(OR(J325="Oui",J325="Yes"),G325,"")</f>
        <v/>
      </c>
    </row>
    <row r="326" spans="1:14" ht="28">
      <c r="A326" s="91" t="s">
        <v>188</v>
      </c>
      <c r="B326" s="696" t="s">
        <v>1115</v>
      </c>
      <c r="C326" s="55">
        <v>1</v>
      </c>
      <c r="D326" s="55">
        <v>1</v>
      </c>
      <c r="E326" s="56" t="s">
        <v>561</v>
      </c>
      <c r="F326" s="57">
        <v>0</v>
      </c>
      <c r="G326" s="398">
        <f t="shared" si="70"/>
        <v>0</v>
      </c>
      <c r="H326" s="345" t="s">
        <v>566</v>
      </c>
      <c r="I326" s="345" t="s">
        <v>566</v>
      </c>
      <c r="J326" s="345" t="s">
        <v>566</v>
      </c>
      <c r="L326" s="806" t="str">
        <f t="shared" si="71"/>
        <v/>
      </c>
      <c r="M326" s="806" t="str">
        <f t="shared" si="72"/>
        <v/>
      </c>
      <c r="N326" s="806" t="str">
        <f t="shared" si="73"/>
        <v/>
      </c>
    </row>
    <row r="327" spans="1:14" ht="28">
      <c r="A327" s="91" t="s">
        <v>189</v>
      </c>
      <c r="B327" s="696" t="s">
        <v>1116</v>
      </c>
      <c r="C327" s="55">
        <v>1</v>
      </c>
      <c r="D327" s="55">
        <v>1</v>
      </c>
      <c r="E327" s="56" t="s">
        <v>561</v>
      </c>
      <c r="F327" s="57">
        <v>0</v>
      </c>
      <c r="G327" s="398">
        <f t="shared" si="70"/>
        <v>0</v>
      </c>
      <c r="H327" s="345" t="s">
        <v>566</v>
      </c>
      <c r="I327" s="345" t="s">
        <v>566</v>
      </c>
      <c r="J327" s="345" t="s">
        <v>566</v>
      </c>
      <c r="L327" s="806" t="str">
        <f t="shared" si="71"/>
        <v/>
      </c>
      <c r="M327" s="806" t="str">
        <f t="shared" si="72"/>
        <v/>
      </c>
      <c r="N327" s="806" t="str">
        <f t="shared" si="73"/>
        <v/>
      </c>
    </row>
    <row r="328" spans="1:14" ht="28">
      <c r="A328" s="91" t="s">
        <v>190</v>
      </c>
      <c r="B328" s="696" t="s">
        <v>1117</v>
      </c>
      <c r="C328" s="55">
        <v>1</v>
      </c>
      <c r="D328" s="55">
        <v>1</v>
      </c>
      <c r="E328" s="56" t="s">
        <v>561</v>
      </c>
      <c r="F328" s="57">
        <v>0</v>
      </c>
      <c r="G328" s="398">
        <f t="shared" si="70"/>
        <v>0</v>
      </c>
      <c r="H328" s="345" t="s">
        <v>566</v>
      </c>
      <c r="I328" s="345" t="s">
        <v>566</v>
      </c>
      <c r="J328" s="345" t="s">
        <v>566</v>
      </c>
      <c r="L328" s="806" t="str">
        <f t="shared" si="71"/>
        <v/>
      </c>
      <c r="M328" s="806" t="str">
        <f t="shared" si="72"/>
        <v/>
      </c>
      <c r="N328" s="806" t="str">
        <f t="shared" si="73"/>
        <v/>
      </c>
    </row>
    <row r="329" spans="1:14" ht="28">
      <c r="A329" s="91" t="s">
        <v>191</v>
      </c>
      <c r="B329" s="696" t="s">
        <v>1118</v>
      </c>
      <c r="C329" s="55">
        <v>1</v>
      </c>
      <c r="D329" s="55">
        <v>1</v>
      </c>
      <c r="E329" s="56" t="s">
        <v>561</v>
      </c>
      <c r="F329" s="57">
        <v>0</v>
      </c>
      <c r="G329" s="398">
        <f t="shared" si="70"/>
        <v>0</v>
      </c>
      <c r="H329" s="345" t="s">
        <v>566</v>
      </c>
      <c r="I329" s="345" t="s">
        <v>566</v>
      </c>
      <c r="J329" s="345" t="s">
        <v>566</v>
      </c>
      <c r="L329" s="806" t="str">
        <f t="shared" si="71"/>
        <v/>
      </c>
      <c r="M329" s="806" t="str">
        <f t="shared" si="72"/>
        <v/>
      </c>
      <c r="N329" s="806" t="str">
        <f t="shared" si="73"/>
        <v/>
      </c>
    </row>
    <row r="330" spans="1:14" ht="28">
      <c r="A330" s="91" t="s">
        <v>724</v>
      </c>
      <c r="B330" s="696" t="s">
        <v>915</v>
      </c>
      <c r="C330" s="82"/>
      <c r="D330" s="60">
        <v>0</v>
      </c>
      <c r="E330" s="61" t="s">
        <v>563</v>
      </c>
      <c r="F330" s="436">
        <f>SUM(G324:G329)</f>
        <v>0</v>
      </c>
      <c r="G330" s="398">
        <f>D330*F330</f>
        <v>0</v>
      </c>
      <c r="H330" s="345" t="s">
        <v>566</v>
      </c>
      <c r="I330" s="345" t="s">
        <v>566</v>
      </c>
      <c r="J330" s="345" t="s">
        <v>566</v>
      </c>
      <c r="L330" s="806" t="str">
        <f t="shared" si="71"/>
        <v/>
      </c>
      <c r="M330" s="806" t="str">
        <f t="shared" si="72"/>
        <v/>
      </c>
      <c r="N330" s="806" t="str">
        <f t="shared" si="73"/>
        <v/>
      </c>
    </row>
    <row r="331" spans="1:14" ht="28">
      <c r="A331" s="91" t="s">
        <v>725</v>
      </c>
      <c r="B331" s="693" t="s">
        <v>1007</v>
      </c>
      <c r="C331" s="55">
        <v>1</v>
      </c>
      <c r="D331" s="55">
        <v>1</v>
      </c>
      <c r="E331" s="56" t="s">
        <v>561</v>
      </c>
      <c r="F331" s="57">
        <v>0</v>
      </c>
      <c r="G331" s="398">
        <f>C331*D331*F331</f>
        <v>0</v>
      </c>
      <c r="H331" s="345" t="s">
        <v>566</v>
      </c>
      <c r="I331" s="345" t="s">
        <v>566</v>
      </c>
      <c r="J331" s="345" t="s">
        <v>566</v>
      </c>
      <c r="L331" s="806" t="str">
        <f t="shared" si="71"/>
        <v/>
      </c>
      <c r="M331" s="806" t="str">
        <f t="shared" si="72"/>
        <v/>
      </c>
      <c r="N331" s="806" t="str">
        <f t="shared" si="73"/>
        <v/>
      </c>
    </row>
    <row r="332" spans="1:14" ht="28">
      <c r="A332" s="91" t="s">
        <v>192</v>
      </c>
      <c r="B332" s="696" t="s">
        <v>897</v>
      </c>
      <c r="C332" s="55">
        <v>1</v>
      </c>
      <c r="D332" s="55">
        <v>1</v>
      </c>
      <c r="E332" s="56" t="s">
        <v>561</v>
      </c>
      <c r="F332" s="57">
        <v>0</v>
      </c>
      <c r="G332" s="398">
        <f t="shared" si="70"/>
        <v>0</v>
      </c>
      <c r="H332" s="345" t="s">
        <v>566</v>
      </c>
      <c r="I332" s="345" t="s">
        <v>566</v>
      </c>
      <c r="J332" s="345" t="s">
        <v>566</v>
      </c>
      <c r="L332" s="806" t="str">
        <f t="shared" si="71"/>
        <v/>
      </c>
      <c r="M332" s="806" t="str">
        <f t="shared" si="72"/>
        <v/>
      </c>
      <c r="N332" s="806" t="str">
        <f t="shared" si="73"/>
        <v/>
      </c>
    </row>
    <row r="333" spans="1:14" s="51" customFormat="1" ht="19" customHeight="1">
      <c r="A333" s="88">
        <v>23</v>
      </c>
      <c r="B333" s="617" t="s">
        <v>1119</v>
      </c>
      <c r="C333" s="77"/>
      <c r="D333" s="78"/>
      <c r="E333" s="78"/>
      <c r="F333" s="78"/>
      <c r="G333" s="399">
        <f>SUM(G324:G332)</f>
        <v>0</v>
      </c>
      <c r="H333" s="244"/>
      <c r="I333" s="244"/>
      <c r="J333" s="244"/>
      <c r="L333" s="808">
        <f>SUM(L324:L332)</f>
        <v>0</v>
      </c>
      <c r="M333" s="808">
        <f>SUM(M324:M332)</f>
        <v>0</v>
      </c>
      <c r="N333" s="808">
        <f>SUM(N324:N332)</f>
        <v>0</v>
      </c>
    </row>
    <row r="334" spans="1:14">
      <c r="A334" s="67"/>
      <c r="D334" s="39"/>
      <c r="G334" s="69"/>
    </row>
    <row r="335" spans="1:14">
      <c r="A335" s="87">
        <v>24</v>
      </c>
      <c r="B335" s="173" t="s">
        <v>1120</v>
      </c>
      <c r="C335" s="70"/>
      <c r="D335" s="71"/>
      <c r="E335" s="71"/>
      <c r="F335" s="71"/>
      <c r="G335" s="80"/>
    </row>
    <row r="336" spans="1:14" ht="42">
      <c r="A336" s="247" t="s">
        <v>818</v>
      </c>
      <c r="B336" s="246" t="s">
        <v>560</v>
      </c>
      <c r="C336" s="246" t="s">
        <v>917</v>
      </c>
      <c r="D336" s="246" t="s">
        <v>918</v>
      </c>
      <c r="E336" s="246" t="s">
        <v>919</v>
      </c>
      <c r="F336" s="246" t="s">
        <v>920</v>
      </c>
      <c r="G336" s="250" t="s">
        <v>558</v>
      </c>
      <c r="H336" s="404" t="s">
        <v>2793</v>
      </c>
      <c r="I336" s="404" t="s">
        <v>820</v>
      </c>
      <c r="J336" s="404" t="s">
        <v>2858</v>
      </c>
      <c r="K336" s="304"/>
      <c r="L336" s="805" t="s">
        <v>2793</v>
      </c>
      <c r="M336" s="805" t="s">
        <v>820</v>
      </c>
      <c r="N336" s="805" t="s">
        <v>2858</v>
      </c>
    </row>
    <row r="337" spans="1:14" ht="28">
      <c r="A337" s="91" t="s">
        <v>193</v>
      </c>
      <c r="B337" s="696" t="s">
        <v>1121</v>
      </c>
      <c r="C337" s="55">
        <v>1</v>
      </c>
      <c r="D337" s="55">
        <v>1</v>
      </c>
      <c r="E337" s="56" t="s">
        <v>561</v>
      </c>
      <c r="F337" s="57">
        <v>0</v>
      </c>
      <c r="G337" s="398">
        <f t="shared" ref="G337:G348" si="74">C337*D337*F337</f>
        <v>0</v>
      </c>
      <c r="H337" s="345" t="s">
        <v>566</v>
      </c>
      <c r="I337" s="345" t="s">
        <v>566</v>
      </c>
      <c r="J337" s="345" t="s">
        <v>566</v>
      </c>
      <c r="L337" s="806" t="str">
        <f>IF(OR(H337="Oui",H337="Yes"),G337,"")</f>
        <v/>
      </c>
      <c r="M337" s="806" t="str">
        <f>IF(OR(I337="Oui",I337="Yes"),G337,"")</f>
        <v/>
      </c>
      <c r="N337" s="806" t="str">
        <f>IF(OR(J337="Oui",J337="Yes"),G337,"")</f>
        <v/>
      </c>
    </row>
    <row r="338" spans="1:14" ht="28">
      <c r="A338" s="91" t="s">
        <v>194</v>
      </c>
      <c r="B338" s="696" t="s">
        <v>1122</v>
      </c>
      <c r="C338" s="55">
        <v>1</v>
      </c>
      <c r="D338" s="55">
        <v>1</v>
      </c>
      <c r="E338" s="56" t="s">
        <v>561</v>
      </c>
      <c r="F338" s="57">
        <v>0</v>
      </c>
      <c r="G338" s="398">
        <f t="shared" si="74"/>
        <v>0</v>
      </c>
      <c r="H338" s="345" t="s">
        <v>566</v>
      </c>
      <c r="I338" s="345" t="s">
        <v>566</v>
      </c>
      <c r="J338" s="345" t="s">
        <v>566</v>
      </c>
      <c r="L338" s="806" t="str">
        <f t="shared" ref="L338:L348" si="75">IF(OR(H338="Oui",H338="Yes"),G338,"")</f>
        <v/>
      </c>
      <c r="M338" s="806" t="str">
        <f t="shared" ref="M338:M348" si="76">IF(OR(I338="Oui",I338="Yes"),G338,"")</f>
        <v/>
      </c>
      <c r="N338" s="806" t="str">
        <f t="shared" ref="N338:N348" si="77">IF(OR(J338="Oui",J338="Yes"),G338,"")</f>
        <v/>
      </c>
    </row>
    <row r="339" spans="1:14" ht="28">
      <c r="A339" s="91" t="s">
        <v>726</v>
      </c>
      <c r="B339" s="696" t="s">
        <v>1123</v>
      </c>
      <c r="C339" s="55">
        <v>1</v>
      </c>
      <c r="D339" s="55">
        <v>1</v>
      </c>
      <c r="E339" s="56" t="s">
        <v>561</v>
      </c>
      <c r="F339" s="57">
        <v>0</v>
      </c>
      <c r="G339" s="398">
        <f t="shared" si="74"/>
        <v>0</v>
      </c>
      <c r="H339" s="345" t="s">
        <v>566</v>
      </c>
      <c r="I339" s="345" t="s">
        <v>566</v>
      </c>
      <c r="J339" s="345" t="s">
        <v>566</v>
      </c>
      <c r="L339" s="806" t="str">
        <f t="shared" si="75"/>
        <v/>
      </c>
      <c r="M339" s="806" t="str">
        <f t="shared" si="76"/>
        <v/>
      </c>
      <c r="N339" s="806" t="str">
        <f t="shared" si="77"/>
        <v/>
      </c>
    </row>
    <row r="340" spans="1:14" ht="28">
      <c r="A340" s="91" t="s">
        <v>195</v>
      </c>
      <c r="B340" s="696" t="s">
        <v>1093</v>
      </c>
      <c r="C340" s="55">
        <v>1</v>
      </c>
      <c r="D340" s="55">
        <v>1</v>
      </c>
      <c r="E340" s="56" t="s">
        <v>561</v>
      </c>
      <c r="F340" s="57">
        <v>0</v>
      </c>
      <c r="G340" s="398">
        <f t="shared" si="74"/>
        <v>0</v>
      </c>
      <c r="H340" s="345" t="s">
        <v>566</v>
      </c>
      <c r="I340" s="345" t="s">
        <v>566</v>
      </c>
      <c r="J340" s="345" t="s">
        <v>566</v>
      </c>
      <c r="L340" s="806" t="str">
        <f t="shared" si="75"/>
        <v/>
      </c>
      <c r="M340" s="806" t="str">
        <f t="shared" si="76"/>
        <v/>
      </c>
      <c r="N340" s="806" t="str">
        <f t="shared" si="77"/>
        <v/>
      </c>
    </row>
    <row r="341" spans="1:14" s="238" customFormat="1" ht="28">
      <c r="A341" s="91" t="s">
        <v>196</v>
      </c>
      <c r="B341" s="696" t="s">
        <v>1124</v>
      </c>
      <c r="C341" s="55">
        <v>1</v>
      </c>
      <c r="D341" s="55">
        <v>1</v>
      </c>
      <c r="E341" s="209" t="s">
        <v>561</v>
      </c>
      <c r="F341" s="57">
        <v>0</v>
      </c>
      <c r="G341" s="398">
        <f t="shared" si="74"/>
        <v>0</v>
      </c>
      <c r="H341" s="345" t="s">
        <v>566</v>
      </c>
      <c r="I341" s="345" t="s">
        <v>566</v>
      </c>
      <c r="J341" s="345" t="s">
        <v>566</v>
      </c>
      <c r="L341" s="806" t="str">
        <f t="shared" si="75"/>
        <v/>
      </c>
      <c r="M341" s="806" t="str">
        <f t="shared" si="76"/>
        <v/>
      </c>
      <c r="N341" s="806" t="str">
        <f t="shared" si="77"/>
        <v/>
      </c>
    </row>
    <row r="342" spans="1:14" ht="28">
      <c r="A342" s="91" t="s">
        <v>197</v>
      </c>
      <c r="B342" s="696" t="s">
        <v>1125</v>
      </c>
      <c r="C342" s="55">
        <v>1</v>
      </c>
      <c r="D342" s="55">
        <v>1</v>
      </c>
      <c r="E342" s="209" t="s">
        <v>561</v>
      </c>
      <c r="F342" s="57">
        <v>0</v>
      </c>
      <c r="G342" s="398">
        <f t="shared" si="74"/>
        <v>0</v>
      </c>
      <c r="H342" s="345" t="s">
        <v>566</v>
      </c>
      <c r="I342" s="345" t="s">
        <v>566</v>
      </c>
      <c r="J342" s="345" t="s">
        <v>566</v>
      </c>
      <c r="L342" s="806" t="str">
        <f t="shared" si="75"/>
        <v/>
      </c>
      <c r="M342" s="806" t="str">
        <f t="shared" si="76"/>
        <v/>
      </c>
      <c r="N342" s="806" t="str">
        <f t="shared" si="77"/>
        <v/>
      </c>
    </row>
    <row r="343" spans="1:14" ht="28">
      <c r="A343" s="91" t="s">
        <v>198</v>
      </c>
      <c r="B343" s="696" t="s">
        <v>1117</v>
      </c>
      <c r="C343" s="55">
        <v>1</v>
      </c>
      <c r="D343" s="55">
        <v>1</v>
      </c>
      <c r="E343" s="56" t="s">
        <v>561</v>
      </c>
      <c r="F343" s="57">
        <v>0</v>
      </c>
      <c r="G343" s="398">
        <f t="shared" si="74"/>
        <v>0</v>
      </c>
      <c r="H343" s="345" t="s">
        <v>566</v>
      </c>
      <c r="I343" s="345" t="s">
        <v>566</v>
      </c>
      <c r="J343" s="345" t="s">
        <v>566</v>
      </c>
      <c r="L343" s="806" t="str">
        <f t="shared" si="75"/>
        <v/>
      </c>
      <c r="M343" s="806" t="str">
        <f t="shared" si="76"/>
        <v/>
      </c>
      <c r="N343" s="806" t="str">
        <f t="shared" si="77"/>
        <v/>
      </c>
    </row>
    <row r="344" spans="1:14" ht="28">
      <c r="A344" s="91" t="s">
        <v>199</v>
      </c>
      <c r="B344" s="696" t="s">
        <v>1126</v>
      </c>
      <c r="C344" s="55">
        <v>1</v>
      </c>
      <c r="D344" s="55">
        <v>1</v>
      </c>
      <c r="E344" s="56" t="s">
        <v>561</v>
      </c>
      <c r="F344" s="57">
        <v>0</v>
      </c>
      <c r="G344" s="398">
        <f t="shared" si="74"/>
        <v>0</v>
      </c>
      <c r="H344" s="345" t="s">
        <v>566</v>
      </c>
      <c r="I344" s="345" t="s">
        <v>566</v>
      </c>
      <c r="J344" s="345" t="s">
        <v>566</v>
      </c>
      <c r="L344" s="806" t="str">
        <f t="shared" si="75"/>
        <v/>
      </c>
      <c r="M344" s="806" t="str">
        <f t="shared" si="76"/>
        <v/>
      </c>
      <c r="N344" s="806" t="str">
        <f t="shared" si="77"/>
        <v/>
      </c>
    </row>
    <row r="345" spans="1:14" ht="28">
      <c r="A345" s="91" t="s">
        <v>200</v>
      </c>
      <c r="B345" s="694" t="s">
        <v>1127</v>
      </c>
      <c r="C345" s="55">
        <v>1</v>
      </c>
      <c r="D345" s="55">
        <v>1</v>
      </c>
      <c r="E345" s="56" t="s">
        <v>561</v>
      </c>
      <c r="F345" s="57">
        <v>0</v>
      </c>
      <c r="G345" s="398">
        <f t="shared" si="74"/>
        <v>0</v>
      </c>
      <c r="H345" s="345" t="s">
        <v>566</v>
      </c>
      <c r="I345" s="345" t="s">
        <v>566</v>
      </c>
      <c r="J345" s="345" t="s">
        <v>566</v>
      </c>
      <c r="L345" s="806" t="str">
        <f t="shared" si="75"/>
        <v/>
      </c>
      <c r="M345" s="806" t="str">
        <f t="shared" si="76"/>
        <v/>
      </c>
      <c r="N345" s="806" t="str">
        <f t="shared" si="77"/>
        <v/>
      </c>
    </row>
    <row r="346" spans="1:14" ht="28">
      <c r="A346" s="91" t="s">
        <v>727</v>
      </c>
      <c r="B346" s="696" t="s">
        <v>915</v>
      </c>
      <c r="C346" s="82"/>
      <c r="D346" s="60">
        <v>0</v>
      </c>
      <c r="E346" s="61" t="s">
        <v>563</v>
      </c>
      <c r="F346" s="436">
        <f>SUM(G337:G345)</f>
        <v>0</v>
      </c>
      <c r="G346" s="398">
        <f>D346*F346</f>
        <v>0</v>
      </c>
      <c r="H346" s="345" t="s">
        <v>566</v>
      </c>
      <c r="I346" s="345" t="s">
        <v>566</v>
      </c>
      <c r="J346" s="345" t="s">
        <v>566</v>
      </c>
      <c r="L346" s="806" t="str">
        <f t="shared" si="75"/>
        <v/>
      </c>
      <c r="M346" s="806" t="str">
        <f t="shared" si="76"/>
        <v/>
      </c>
      <c r="N346" s="806" t="str">
        <f t="shared" si="77"/>
        <v/>
      </c>
    </row>
    <row r="347" spans="1:14" ht="28">
      <c r="A347" s="91" t="s">
        <v>728</v>
      </c>
      <c r="B347" s="693" t="s">
        <v>1007</v>
      </c>
      <c r="C347" s="55">
        <v>1</v>
      </c>
      <c r="D347" s="55">
        <v>1</v>
      </c>
      <c r="E347" s="56" t="s">
        <v>561</v>
      </c>
      <c r="F347" s="57">
        <v>0</v>
      </c>
      <c r="G347" s="398">
        <f>C347*D347*F347</f>
        <v>0</v>
      </c>
      <c r="H347" s="345" t="s">
        <v>566</v>
      </c>
      <c r="I347" s="345" t="s">
        <v>566</v>
      </c>
      <c r="J347" s="345" t="s">
        <v>566</v>
      </c>
      <c r="L347" s="806" t="str">
        <f t="shared" si="75"/>
        <v/>
      </c>
      <c r="M347" s="806" t="str">
        <f t="shared" si="76"/>
        <v/>
      </c>
      <c r="N347" s="806" t="str">
        <f t="shared" si="77"/>
        <v/>
      </c>
    </row>
    <row r="348" spans="1:14" ht="28">
      <c r="A348" s="91" t="s">
        <v>201</v>
      </c>
      <c r="B348" s="696" t="s">
        <v>897</v>
      </c>
      <c r="C348" s="55">
        <v>1</v>
      </c>
      <c r="D348" s="55">
        <v>1</v>
      </c>
      <c r="E348" s="56" t="s">
        <v>561</v>
      </c>
      <c r="F348" s="57">
        <v>0</v>
      </c>
      <c r="G348" s="398">
        <f t="shared" si="74"/>
        <v>0</v>
      </c>
      <c r="H348" s="345" t="s">
        <v>566</v>
      </c>
      <c r="I348" s="345" t="s">
        <v>566</v>
      </c>
      <c r="J348" s="345" t="s">
        <v>566</v>
      </c>
      <c r="L348" s="806" t="str">
        <f t="shared" si="75"/>
        <v/>
      </c>
      <c r="M348" s="806" t="str">
        <f t="shared" si="76"/>
        <v/>
      </c>
      <c r="N348" s="806" t="str">
        <f t="shared" si="77"/>
        <v/>
      </c>
    </row>
    <row r="349" spans="1:14" s="51" customFormat="1" ht="19" customHeight="1">
      <c r="A349" s="88">
        <v>24</v>
      </c>
      <c r="B349" s="617" t="s">
        <v>1128</v>
      </c>
      <c r="C349" s="77"/>
      <c r="D349" s="78"/>
      <c r="E349" s="78"/>
      <c r="F349" s="78"/>
      <c r="G349" s="399">
        <f>SUM(G337:G348)</f>
        <v>0</v>
      </c>
      <c r="H349" s="244"/>
      <c r="I349" s="244"/>
      <c r="J349" s="244"/>
      <c r="L349" s="808">
        <f>SUM(L337:L348)</f>
        <v>0</v>
      </c>
      <c r="M349" s="808">
        <f>SUM(M337:M348)</f>
        <v>0</v>
      </c>
      <c r="N349" s="808">
        <f>SUM(N337:N348)</f>
        <v>0</v>
      </c>
    </row>
    <row r="350" spans="1:14">
      <c r="A350" s="86"/>
      <c r="D350" s="39"/>
      <c r="G350" s="69"/>
    </row>
    <row r="351" spans="1:14">
      <c r="A351" s="87">
        <v>25</v>
      </c>
      <c r="B351" s="173" t="s">
        <v>1129</v>
      </c>
      <c r="C351" s="70"/>
      <c r="D351" s="71"/>
      <c r="E351" s="71"/>
      <c r="F351" s="71"/>
      <c r="G351" s="80"/>
    </row>
    <row r="352" spans="1:14" ht="42">
      <c r="A352" s="247" t="s">
        <v>818</v>
      </c>
      <c r="B352" s="246" t="s">
        <v>560</v>
      </c>
      <c r="C352" s="246" t="s">
        <v>917</v>
      </c>
      <c r="D352" s="246" t="s">
        <v>918</v>
      </c>
      <c r="E352" s="246" t="s">
        <v>919</v>
      </c>
      <c r="F352" s="246" t="s">
        <v>920</v>
      </c>
      <c r="G352" s="250" t="s">
        <v>558</v>
      </c>
      <c r="H352" s="404" t="s">
        <v>2793</v>
      </c>
      <c r="I352" s="404" t="s">
        <v>820</v>
      </c>
      <c r="J352" s="404" t="s">
        <v>2858</v>
      </c>
      <c r="K352" s="304"/>
      <c r="L352" s="805" t="s">
        <v>2793</v>
      </c>
      <c r="M352" s="805" t="s">
        <v>820</v>
      </c>
      <c r="N352" s="805" t="s">
        <v>2858</v>
      </c>
    </row>
    <row r="353" spans="1:14" ht="28">
      <c r="A353" s="91" t="s">
        <v>202</v>
      </c>
      <c r="B353" s="696" t="s">
        <v>1130</v>
      </c>
      <c r="C353" s="55">
        <v>1</v>
      </c>
      <c r="D353" s="55">
        <v>1</v>
      </c>
      <c r="E353" s="56" t="s">
        <v>561</v>
      </c>
      <c r="F353" s="57">
        <v>0</v>
      </c>
      <c r="G353" s="398">
        <f t="shared" ref="G353:G360" si="78">C353*D353*F353</f>
        <v>0</v>
      </c>
      <c r="H353" s="345" t="s">
        <v>566</v>
      </c>
      <c r="I353" s="345" t="s">
        <v>566</v>
      </c>
      <c r="J353" s="345" t="s">
        <v>566</v>
      </c>
      <c r="L353" s="806" t="str">
        <f>IF(OR(H353="Oui",H353="Yes"),G353,"")</f>
        <v/>
      </c>
      <c r="M353" s="806" t="str">
        <f>IF(OR(I353="Oui",I353="Yes"),G353,"")</f>
        <v/>
      </c>
      <c r="N353" s="806" t="str">
        <f>IF(OR(J353="Oui",J353="Yes"),G353,"")</f>
        <v/>
      </c>
    </row>
    <row r="354" spans="1:14" ht="28">
      <c r="A354" s="91" t="s">
        <v>203</v>
      </c>
      <c r="B354" s="696" t="s">
        <v>1086</v>
      </c>
      <c r="C354" s="55">
        <v>1</v>
      </c>
      <c r="D354" s="55">
        <v>1</v>
      </c>
      <c r="E354" s="56" t="s">
        <v>561</v>
      </c>
      <c r="F354" s="57">
        <v>0</v>
      </c>
      <c r="G354" s="398">
        <f t="shared" si="78"/>
        <v>0</v>
      </c>
      <c r="H354" s="345" t="s">
        <v>566</v>
      </c>
      <c r="I354" s="345" t="s">
        <v>566</v>
      </c>
      <c r="J354" s="345" t="s">
        <v>566</v>
      </c>
      <c r="L354" s="806" t="str">
        <f t="shared" ref="L354:L360" si="79">IF(OR(H354="Oui",H354="Yes"),G354,"")</f>
        <v/>
      </c>
      <c r="M354" s="806" t="str">
        <f t="shared" ref="M354:M360" si="80">IF(OR(I354="Oui",I354="Yes"),G354,"")</f>
        <v/>
      </c>
      <c r="N354" s="806" t="str">
        <f t="shared" ref="N354:N360" si="81">IF(OR(J354="Oui",J354="Yes"),G354,"")</f>
        <v/>
      </c>
    </row>
    <row r="355" spans="1:14" ht="28">
      <c r="A355" s="91" t="s">
        <v>204</v>
      </c>
      <c r="B355" s="696" t="s">
        <v>1131</v>
      </c>
      <c r="C355" s="55">
        <v>1</v>
      </c>
      <c r="D355" s="55">
        <v>1</v>
      </c>
      <c r="E355" s="56" t="s">
        <v>561</v>
      </c>
      <c r="F355" s="57">
        <v>0</v>
      </c>
      <c r="G355" s="398">
        <f t="shared" si="78"/>
        <v>0</v>
      </c>
      <c r="H355" s="345" t="s">
        <v>566</v>
      </c>
      <c r="I355" s="345" t="s">
        <v>566</v>
      </c>
      <c r="J355" s="345" t="s">
        <v>566</v>
      </c>
      <c r="L355" s="806" t="str">
        <f t="shared" si="79"/>
        <v/>
      </c>
      <c r="M355" s="806" t="str">
        <f t="shared" si="80"/>
        <v/>
      </c>
      <c r="N355" s="806" t="str">
        <f t="shared" si="81"/>
        <v/>
      </c>
    </row>
    <row r="356" spans="1:14" ht="28">
      <c r="A356" s="91" t="s">
        <v>205</v>
      </c>
      <c r="B356" s="696" t="s">
        <v>1132</v>
      </c>
      <c r="C356" s="55">
        <v>1</v>
      </c>
      <c r="D356" s="55">
        <v>1</v>
      </c>
      <c r="E356" s="56" t="s">
        <v>561</v>
      </c>
      <c r="F356" s="57">
        <v>0</v>
      </c>
      <c r="G356" s="398">
        <f t="shared" si="78"/>
        <v>0</v>
      </c>
      <c r="H356" s="345" t="s">
        <v>566</v>
      </c>
      <c r="I356" s="345" t="s">
        <v>566</v>
      </c>
      <c r="J356" s="345" t="s">
        <v>566</v>
      </c>
      <c r="L356" s="806" t="str">
        <f t="shared" si="79"/>
        <v/>
      </c>
      <c r="M356" s="806" t="str">
        <f t="shared" si="80"/>
        <v/>
      </c>
      <c r="N356" s="806" t="str">
        <f t="shared" si="81"/>
        <v/>
      </c>
    </row>
    <row r="357" spans="1:14" ht="28">
      <c r="A357" s="91" t="s">
        <v>206</v>
      </c>
      <c r="B357" s="696" t="s">
        <v>1133</v>
      </c>
      <c r="C357" s="55">
        <v>1</v>
      </c>
      <c r="D357" s="55">
        <v>1</v>
      </c>
      <c r="E357" s="56" t="s">
        <v>561</v>
      </c>
      <c r="F357" s="57">
        <v>0</v>
      </c>
      <c r="G357" s="398">
        <f t="shared" si="78"/>
        <v>0</v>
      </c>
      <c r="H357" s="345" t="s">
        <v>566</v>
      </c>
      <c r="I357" s="345" t="s">
        <v>566</v>
      </c>
      <c r="J357" s="345" t="s">
        <v>566</v>
      </c>
      <c r="L357" s="806" t="str">
        <f t="shared" si="79"/>
        <v/>
      </c>
      <c r="M357" s="806" t="str">
        <f t="shared" si="80"/>
        <v/>
      </c>
      <c r="N357" s="806" t="str">
        <f t="shared" si="81"/>
        <v/>
      </c>
    </row>
    <row r="358" spans="1:14" ht="28">
      <c r="A358" s="91" t="s">
        <v>729</v>
      </c>
      <c r="B358" s="696" t="s">
        <v>915</v>
      </c>
      <c r="C358" s="82"/>
      <c r="D358" s="60">
        <v>0</v>
      </c>
      <c r="E358" s="61" t="s">
        <v>563</v>
      </c>
      <c r="F358" s="436">
        <f>SUM(G353:G357)</f>
        <v>0</v>
      </c>
      <c r="G358" s="398">
        <f>D358*F358</f>
        <v>0</v>
      </c>
      <c r="H358" s="345" t="s">
        <v>566</v>
      </c>
      <c r="I358" s="345" t="s">
        <v>566</v>
      </c>
      <c r="J358" s="345" t="s">
        <v>566</v>
      </c>
      <c r="L358" s="806" t="str">
        <f t="shared" si="79"/>
        <v/>
      </c>
      <c r="M358" s="806" t="str">
        <f t="shared" si="80"/>
        <v/>
      </c>
      <c r="N358" s="806" t="str">
        <f t="shared" si="81"/>
        <v/>
      </c>
    </row>
    <row r="359" spans="1:14" ht="28">
      <c r="A359" s="91" t="s">
        <v>730</v>
      </c>
      <c r="B359" s="693" t="s">
        <v>1007</v>
      </c>
      <c r="C359" s="55">
        <v>1</v>
      </c>
      <c r="D359" s="55">
        <v>1</v>
      </c>
      <c r="E359" s="56" t="s">
        <v>561</v>
      </c>
      <c r="F359" s="57">
        <v>0</v>
      </c>
      <c r="G359" s="398">
        <f>C359*D359*F359</f>
        <v>0</v>
      </c>
      <c r="H359" s="345" t="s">
        <v>566</v>
      </c>
      <c r="I359" s="345" t="s">
        <v>566</v>
      </c>
      <c r="J359" s="345" t="s">
        <v>566</v>
      </c>
      <c r="L359" s="806" t="str">
        <f t="shared" si="79"/>
        <v/>
      </c>
      <c r="M359" s="806" t="str">
        <f t="shared" si="80"/>
        <v/>
      </c>
      <c r="N359" s="806" t="str">
        <f t="shared" si="81"/>
        <v/>
      </c>
    </row>
    <row r="360" spans="1:14" ht="28">
      <c r="A360" s="91" t="s">
        <v>207</v>
      </c>
      <c r="B360" s="696" t="s">
        <v>897</v>
      </c>
      <c r="C360" s="55">
        <v>1</v>
      </c>
      <c r="D360" s="55">
        <v>1</v>
      </c>
      <c r="E360" s="56" t="s">
        <v>561</v>
      </c>
      <c r="F360" s="57">
        <v>0</v>
      </c>
      <c r="G360" s="398">
        <f t="shared" si="78"/>
        <v>0</v>
      </c>
      <c r="H360" s="345" t="s">
        <v>566</v>
      </c>
      <c r="I360" s="345" t="s">
        <v>566</v>
      </c>
      <c r="J360" s="345" t="s">
        <v>566</v>
      </c>
      <c r="L360" s="806" t="str">
        <f t="shared" si="79"/>
        <v/>
      </c>
      <c r="M360" s="806" t="str">
        <f t="shared" si="80"/>
        <v/>
      </c>
      <c r="N360" s="806" t="str">
        <f t="shared" si="81"/>
        <v/>
      </c>
    </row>
    <row r="361" spans="1:14" s="51" customFormat="1" ht="19" customHeight="1">
      <c r="A361" s="202">
        <v>25</v>
      </c>
      <c r="B361" s="617" t="s">
        <v>1134</v>
      </c>
      <c r="C361" s="77"/>
      <c r="D361" s="78"/>
      <c r="E361" s="78"/>
      <c r="F361" s="78"/>
      <c r="G361" s="399">
        <f>SUM(G353:G360)</f>
        <v>0</v>
      </c>
      <c r="H361" s="244"/>
      <c r="I361" s="244"/>
      <c r="J361" s="244"/>
      <c r="L361" s="808">
        <f>SUM(L353:L360)</f>
        <v>0</v>
      </c>
      <c r="M361" s="808">
        <f>SUM(M353:M360)</f>
        <v>0</v>
      </c>
      <c r="N361" s="808">
        <f>SUM(N353:N360)</f>
        <v>0</v>
      </c>
    </row>
    <row r="362" spans="1:14">
      <c r="A362" s="67"/>
      <c r="D362" s="39"/>
      <c r="G362" s="69"/>
    </row>
    <row r="363" spans="1:14">
      <c r="A363" s="203">
        <v>26</v>
      </c>
      <c r="B363" s="173" t="s">
        <v>1135</v>
      </c>
      <c r="C363" s="70"/>
      <c r="D363" s="71"/>
      <c r="E363" s="71"/>
      <c r="F363" s="71"/>
      <c r="G363" s="80"/>
    </row>
    <row r="364" spans="1:14" ht="42">
      <c r="A364" s="247" t="s">
        <v>818</v>
      </c>
      <c r="B364" s="246" t="s">
        <v>560</v>
      </c>
      <c r="C364" s="246" t="s">
        <v>917</v>
      </c>
      <c r="D364" s="246" t="s">
        <v>918</v>
      </c>
      <c r="E364" s="246" t="s">
        <v>919</v>
      </c>
      <c r="F364" s="246" t="s">
        <v>920</v>
      </c>
      <c r="G364" s="250" t="s">
        <v>558</v>
      </c>
      <c r="H364" s="404" t="s">
        <v>2793</v>
      </c>
      <c r="I364" s="404" t="s">
        <v>820</v>
      </c>
      <c r="J364" s="404" t="s">
        <v>2858</v>
      </c>
      <c r="K364" s="304"/>
      <c r="L364" s="805" t="s">
        <v>2793</v>
      </c>
      <c r="M364" s="805" t="s">
        <v>820</v>
      </c>
      <c r="N364" s="805" t="s">
        <v>2858</v>
      </c>
    </row>
    <row r="365" spans="1:14" ht="28">
      <c r="A365" s="89" t="s">
        <v>208</v>
      </c>
      <c r="B365" s="696" t="s">
        <v>1136</v>
      </c>
      <c r="C365" s="55">
        <v>1</v>
      </c>
      <c r="D365" s="55">
        <v>1</v>
      </c>
      <c r="E365" s="56" t="s">
        <v>561</v>
      </c>
      <c r="F365" s="57">
        <v>0</v>
      </c>
      <c r="G365" s="398">
        <f>C365*D365*F365</f>
        <v>0</v>
      </c>
      <c r="H365" s="345" t="s">
        <v>566</v>
      </c>
      <c r="I365" s="345" t="s">
        <v>566</v>
      </c>
      <c r="J365" s="345" t="s">
        <v>566</v>
      </c>
      <c r="L365" s="806" t="str">
        <f>IF(OR(H365="Oui",H365="Yes"),G365,"")</f>
        <v/>
      </c>
      <c r="M365" s="806" t="str">
        <f>IF(OR(I365="Oui",I365="Yes"),G365,"")</f>
        <v/>
      </c>
      <c r="N365" s="806" t="str">
        <f>IF(OR(J365="Oui",J365="Yes"),G365,"")</f>
        <v/>
      </c>
    </row>
    <row r="366" spans="1:14" ht="28">
      <c r="A366" s="89" t="s">
        <v>209</v>
      </c>
      <c r="B366" s="696" t="s">
        <v>1137</v>
      </c>
      <c r="C366" s="55">
        <v>1</v>
      </c>
      <c r="D366" s="55">
        <v>1</v>
      </c>
      <c r="E366" s="56" t="s">
        <v>561</v>
      </c>
      <c r="F366" s="57">
        <v>0</v>
      </c>
      <c r="G366" s="398">
        <f>C366*D366*F366</f>
        <v>0</v>
      </c>
      <c r="H366" s="345" t="s">
        <v>566</v>
      </c>
      <c r="I366" s="345" t="s">
        <v>566</v>
      </c>
      <c r="J366" s="345" t="s">
        <v>566</v>
      </c>
      <c r="L366" s="806" t="str">
        <f t="shared" ref="L366:L371" si="82">IF(OR(H366="Oui",H366="Yes"),G366,"")</f>
        <v/>
      </c>
      <c r="M366" s="806" t="str">
        <f t="shared" ref="M366:M371" si="83">IF(OR(I366="Oui",I366="Yes"),G366,"")</f>
        <v/>
      </c>
      <c r="N366" s="806" t="str">
        <f t="shared" ref="N366:N371" si="84">IF(OR(J366="Oui",J366="Yes"),G366,"")</f>
        <v/>
      </c>
    </row>
    <row r="367" spans="1:14" ht="28">
      <c r="A367" s="89" t="s">
        <v>210</v>
      </c>
      <c r="B367" s="696" t="s">
        <v>1138</v>
      </c>
      <c r="C367" s="55">
        <v>1</v>
      </c>
      <c r="D367" s="55">
        <v>1</v>
      </c>
      <c r="E367" s="56" t="s">
        <v>561</v>
      </c>
      <c r="F367" s="57">
        <v>0</v>
      </c>
      <c r="G367" s="398">
        <f>C367*D367*F367</f>
        <v>0</v>
      </c>
      <c r="H367" s="345" t="s">
        <v>566</v>
      </c>
      <c r="I367" s="345" t="s">
        <v>566</v>
      </c>
      <c r="J367" s="345" t="s">
        <v>566</v>
      </c>
      <c r="L367" s="806" t="str">
        <f t="shared" si="82"/>
        <v/>
      </c>
      <c r="M367" s="806" t="str">
        <f t="shared" si="83"/>
        <v/>
      </c>
      <c r="N367" s="806" t="str">
        <f t="shared" si="84"/>
        <v/>
      </c>
    </row>
    <row r="368" spans="1:14" ht="28">
      <c r="A368" s="89" t="s">
        <v>211</v>
      </c>
      <c r="B368" s="696" t="s">
        <v>1139</v>
      </c>
      <c r="C368" s="55">
        <v>1</v>
      </c>
      <c r="D368" s="55">
        <v>1</v>
      </c>
      <c r="E368" s="56" t="s">
        <v>561</v>
      </c>
      <c r="F368" s="57">
        <v>0</v>
      </c>
      <c r="G368" s="398">
        <f>C368*D368*F368</f>
        <v>0</v>
      </c>
      <c r="H368" s="345" t="s">
        <v>566</v>
      </c>
      <c r="I368" s="345" t="s">
        <v>566</v>
      </c>
      <c r="J368" s="345" t="s">
        <v>566</v>
      </c>
      <c r="L368" s="806" t="str">
        <f t="shared" si="82"/>
        <v/>
      </c>
      <c r="M368" s="806" t="str">
        <f t="shared" si="83"/>
        <v/>
      </c>
      <c r="N368" s="806" t="str">
        <f t="shared" si="84"/>
        <v/>
      </c>
    </row>
    <row r="369" spans="1:14" ht="28">
      <c r="A369" s="91" t="s">
        <v>731</v>
      </c>
      <c r="B369" s="696" t="s">
        <v>915</v>
      </c>
      <c r="C369" s="82"/>
      <c r="D369" s="60">
        <v>0</v>
      </c>
      <c r="E369" s="61" t="s">
        <v>563</v>
      </c>
      <c r="F369" s="436">
        <f>SUM(G365:G368)</f>
        <v>0</v>
      </c>
      <c r="G369" s="398">
        <f>D369*F369</f>
        <v>0</v>
      </c>
      <c r="H369" s="345" t="s">
        <v>566</v>
      </c>
      <c r="I369" s="345" t="s">
        <v>566</v>
      </c>
      <c r="J369" s="345" t="s">
        <v>566</v>
      </c>
      <c r="L369" s="806" t="str">
        <f t="shared" si="82"/>
        <v/>
      </c>
      <c r="M369" s="806" t="str">
        <f t="shared" si="83"/>
        <v/>
      </c>
      <c r="N369" s="806" t="str">
        <f t="shared" si="84"/>
        <v/>
      </c>
    </row>
    <row r="370" spans="1:14" ht="28">
      <c r="A370" s="91" t="s">
        <v>732</v>
      </c>
      <c r="B370" s="693" t="s">
        <v>1007</v>
      </c>
      <c r="C370" s="55">
        <v>1</v>
      </c>
      <c r="D370" s="55">
        <v>1</v>
      </c>
      <c r="E370" s="56" t="s">
        <v>561</v>
      </c>
      <c r="F370" s="57">
        <v>0</v>
      </c>
      <c r="G370" s="398">
        <f>C370*D370*F370</f>
        <v>0</v>
      </c>
      <c r="H370" s="345" t="s">
        <v>566</v>
      </c>
      <c r="I370" s="345" t="s">
        <v>566</v>
      </c>
      <c r="J370" s="345" t="s">
        <v>566</v>
      </c>
      <c r="L370" s="806" t="str">
        <f t="shared" si="82"/>
        <v/>
      </c>
      <c r="M370" s="806" t="str">
        <f t="shared" si="83"/>
        <v/>
      </c>
      <c r="N370" s="806" t="str">
        <f t="shared" si="84"/>
        <v/>
      </c>
    </row>
    <row r="371" spans="1:14" ht="28">
      <c r="A371" s="89" t="s">
        <v>212</v>
      </c>
      <c r="B371" s="696" t="s">
        <v>897</v>
      </c>
      <c r="C371" s="55">
        <v>1</v>
      </c>
      <c r="D371" s="55">
        <v>1</v>
      </c>
      <c r="E371" s="56" t="s">
        <v>561</v>
      </c>
      <c r="F371" s="57">
        <v>0</v>
      </c>
      <c r="G371" s="398">
        <f>C371*D371*F371</f>
        <v>0</v>
      </c>
      <c r="H371" s="345" t="s">
        <v>566</v>
      </c>
      <c r="I371" s="345" t="s">
        <v>566</v>
      </c>
      <c r="J371" s="345" t="s">
        <v>566</v>
      </c>
      <c r="L371" s="806" t="str">
        <f t="shared" si="82"/>
        <v/>
      </c>
      <c r="M371" s="806" t="str">
        <f t="shared" si="83"/>
        <v/>
      </c>
      <c r="N371" s="806" t="str">
        <f t="shared" si="84"/>
        <v/>
      </c>
    </row>
    <row r="372" spans="1:14" s="51" customFormat="1" ht="19" customHeight="1">
      <c r="A372" s="88">
        <v>26</v>
      </c>
      <c r="B372" s="617" t="s">
        <v>1140</v>
      </c>
      <c r="C372" s="77"/>
      <c r="D372" s="78"/>
      <c r="E372" s="78"/>
      <c r="F372" s="78"/>
      <c r="G372" s="399">
        <f>SUM(G365:G371)</f>
        <v>0</v>
      </c>
      <c r="H372" s="244"/>
      <c r="I372" s="244"/>
      <c r="J372" s="244"/>
      <c r="L372" s="808">
        <f>SUM(L365:L371)</f>
        <v>0</v>
      </c>
      <c r="M372" s="808">
        <f>SUM(M365:M371)</f>
        <v>0</v>
      </c>
      <c r="N372" s="808">
        <f>SUM(N365:N371)</f>
        <v>0</v>
      </c>
    </row>
    <row r="373" spans="1:14">
      <c r="A373" s="86"/>
      <c r="D373" s="39"/>
      <c r="G373" s="80"/>
    </row>
    <row r="374" spans="1:14">
      <c r="A374" s="87">
        <v>27</v>
      </c>
      <c r="B374" s="173" t="s">
        <v>1141</v>
      </c>
      <c r="C374" s="173"/>
      <c r="D374" s="204"/>
      <c r="E374" s="204"/>
      <c r="F374" s="71"/>
      <c r="G374" s="80"/>
    </row>
    <row r="375" spans="1:14" ht="42">
      <c r="A375" s="245" t="s">
        <v>818</v>
      </c>
      <c r="B375" s="955" t="s">
        <v>560</v>
      </c>
      <c r="C375" s="956"/>
      <c r="D375" s="956"/>
      <c r="E375" s="956"/>
      <c r="F375" s="249" t="s">
        <v>564</v>
      </c>
      <c r="G375" s="250" t="s">
        <v>558</v>
      </c>
      <c r="H375" s="404" t="s">
        <v>2793</v>
      </c>
      <c r="I375" s="404" t="s">
        <v>820</v>
      </c>
      <c r="J375" s="404" t="s">
        <v>2858</v>
      </c>
      <c r="K375" s="304"/>
      <c r="L375" s="805" t="s">
        <v>2793</v>
      </c>
      <c r="M375" s="805" t="s">
        <v>820</v>
      </c>
      <c r="N375" s="810" t="s">
        <v>2858</v>
      </c>
    </row>
    <row r="376" spans="1:14" ht="14">
      <c r="A376" s="176">
        <v>27.01</v>
      </c>
      <c r="B376" s="187" t="s">
        <v>1142</v>
      </c>
      <c r="C376" s="315"/>
      <c r="D376" s="316"/>
      <c r="E376" s="316"/>
      <c r="F376" s="153"/>
      <c r="G376" s="932">
        <f>SUM(F376:F385)</f>
        <v>0</v>
      </c>
      <c r="H376" s="918" t="s">
        <v>566</v>
      </c>
      <c r="I376" s="918" t="s">
        <v>566</v>
      </c>
      <c r="J376" s="918" t="s">
        <v>566</v>
      </c>
      <c r="L376" s="924" t="str">
        <f>IF(OR(H376="Oui",H376="Yes"),G376,"")</f>
        <v/>
      </c>
      <c r="M376" s="924" t="str">
        <f>IF(OR(I376="Oui",I376="Yes"),G376,"")</f>
        <v/>
      </c>
      <c r="N376" s="924" t="str">
        <f>IF(OR(J376="Oui",J376="Yes"),G376,"")</f>
        <v/>
      </c>
    </row>
    <row r="377" spans="1:14" ht="14">
      <c r="A377" s="101"/>
      <c r="B377" s="344" t="s">
        <v>1143</v>
      </c>
      <c r="C377" s="317"/>
      <c r="D377" s="318"/>
      <c r="E377" s="319"/>
      <c r="F377" s="129">
        <v>0</v>
      </c>
      <c r="G377" s="933"/>
      <c r="H377" s="918"/>
      <c r="I377" s="918"/>
      <c r="J377" s="918"/>
      <c r="L377" s="925"/>
      <c r="M377" s="925"/>
      <c r="N377" s="925"/>
    </row>
    <row r="378" spans="1:14" ht="13" customHeight="1">
      <c r="A378" s="101"/>
      <c r="B378" s="949" t="s">
        <v>1144</v>
      </c>
      <c r="C378" s="950"/>
      <c r="D378" s="950"/>
      <c r="E378" s="951"/>
      <c r="F378" s="129">
        <v>0</v>
      </c>
      <c r="G378" s="933"/>
      <c r="H378" s="918"/>
      <c r="I378" s="918"/>
      <c r="J378" s="918"/>
      <c r="L378" s="925"/>
      <c r="M378" s="925"/>
      <c r="N378" s="925"/>
    </row>
    <row r="379" spans="1:14" ht="14">
      <c r="A379" s="101"/>
      <c r="B379" s="619" t="s">
        <v>1145</v>
      </c>
      <c r="C379" s="320"/>
      <c r="D379" s="321"/>
      <c r="E379" s="322"/>
      <c r="F379" s="129">
        <v>0</v>
      </c>
      <c r="G379" s="933"/>
      <c r="H379" s="918"/>
      <c r="I379" s="918"/>
      <c r="J379" s="918"/>
      <c r="L379" s="925"/>
      <c r="M379" s="925"/>
      <c r="N379" s="925"/>
    </row>
    <row r="380" spans="1:14" ht="14">
      <c r="A380" s="102"/>
      <c r="B380" s="619" t="s">
        <v>1146</v>
      </c>
      <c r="C380" s="320"/>
      <c r="D380" s="321"/>
      <c r="E380" s="322"/>
      <c r="F380" s="129">
        <v>0</v>
      </c>
      <c r="G380" s="933"/>
      <c r="H380" s="918"/>
      <c r="I380" s="918"/>
      <c r="J380" s="918"/>
      <c r="L380" s="925"/>
      <c r="M380" s="925"/>
      <c r="N380" s="925"/>
    </row>
    <row r="381" spans="1:14" ht="14">
      <c r="A381" s="102"/>
      <c r="B381" s="619" t="s">
        <v>1147</v>
      </c>
      <c r="C381" s="320"/>
      <c r="D381" s="321"/>
      <c r="E381" s="322"/>
      <c r="F381" s="130">
        <v>0</v>
      </c>
      <c r="G381" s="933"/>
      <c r="H381" s="918"/>
      <c r="I381" s="918"/>
      <c r="J381" s="918"/>
      <c r="L381" s="925"/>
      <c r="M381" s="925"/>
      <c r="N381" s="925"/>
    </row>
    <row r="382" spans="1:14" ht="14">
      <c r="A382" s="102"/>
      <c r="B382" s="619" t="s">
        <v>1148</v>
      </c>
      <c r="C382" s="320"/>
      <c r="D382" s="321"/>
      <c r="E382" s="322"/>
      <c r="F382" s="130">
        <v>0</v>
      </c>
      <c r="G382" s="933"/>
      <c r="H382" s="918"/>
      <c r="I382" s="918"/>
      <c r="J382" s="918"/>
      <c r="L382" s="925"/>
      <c r="M382" s="925"/>
      <c r="N382" s="925"/>
    </row>
    <row r="383" spans="1:14">
      <c r="A383" s="102"/>
      <c r="B383" s="329"/>
      <c r="C383" s="315"/>
      <c r="D383" s="316"/>
      <c r="E383" s="323"/>
      <c r="F383" s="130"/>
      <c r="G383" s="933"/>
      <c r="H383" s="918"/>
      <c r="I383" s="918"/>
      <c r="J383" s="918"/>
      <c r="L383" s="925"/>
      <c r="M383" s="925"/>
      <c r="N383" s="925"/>
    </row>
    <row r="384" spans="1:14">
      <c r="A384" s="102"/>
      <c r="B384" s="329"/>
      <c r="C384" s="315"/>
      <c r="D384" s="316"/>
      <c r="E384" s="323"/>
      <c r="F384" s="130"/>
      <c r="G384" s="933"/>
      <c r="H384" s="918"/>
      <c r="I384" s="918"/>
      <c r="J384" s="918"/>
      <c r="L384" s="925"/>
      <c r="M384" s="925"/>
      <c r="N384" s="925"/>
    </row>
    <row r="385" spans="1:14" ht="14">
      <c r="A385" s="103"/>
      <c r="B385" s="227" t="s">
        <v>1064</v>
      </c>
      <c r="C385" s="324"/>
      <c r="D385" s="325"/>
      <c r="E385" s="326"/>
      <c r="F385" s="131">
        <v>0</v>
      </c>
      <c r="G385" s="934"/>
      <c r="H385" s="918"/>
      <c r="I385" s="918"/>
      <c r="J385" s="918"/>
      <c r="L385" s="926"/>
      <c r="M385" s="926"/>
      <c r="N385" s="926"/>
    </row>
    <row r="386" spans="1:14" ht="14">
      <c r="A386" s="102">
        <v>27.02</v>
      </c>
      <c r="B386" s="187" t="s">
        <v>1149</v>
      </c>
      <c r="C386" s="315"/>
      <c r="D386" s="316"/>
      <c r="E386" s="316"/>
      <c r="F386" s="153"/>
      <c r="G386" s="932">
        <f>SUM(F386:F393)</f>
        <v>0</v>
      </c>
      <c r="H386" s="918" t="s">
        <v>566</v>
      </c>
      <c r="I386" s="918" t="s">
        <v>566</v>
      </c>
      <c r="J386" s="918" t="s">
        <v>566</v>
      </c>
      <c r="L386" s="924" t="str">
        <f>IF(OR(H386="Oui",H386="Yes"),G386,"")</f>
        <v/>
      </c>
      <c r="M386" s="920" t="str">
        <f>IF(OR(I386="Oui",I386="Yes"),G386,"")</f>
        <v/>
      </c>
      <c r="N386" s="912" t="str">
        <f>IF(OR(J386="Oui",J386="Yes"),G386,"")</f>
        <v/>
      </c>
    </row>
    <row r="387" spans="1:14" ht="14">
      <c r="A387" s="102"/>
      <c r="B387" s="344" t="s">
        <v>509</v>
      </c>
      <c r="C387" s="317"/>
      <c r="D387" s="318"/>
      <c r="E387" s="319"/>
      <c r="F387" s="129">
        <v>0</v>
      </c>
      <c r="G387" s="933"/>
      <c r="H387" s="918"/>
      <c r="I387" s="918"/>
      <c r="J387" s="918"/>
      <c r="L387" s="925"/>
      <c r="M387" s="920"/>
      <c r="N387" s="913"/>
    </row>
    <row r="388" spans="1:14" ht="14">
      <c r="A388" s="102"/>
      <c r="B388" s="619" t="s">
        <v>510</v>
      </c>
      <c r="C388" s="320"/>
      <c r="D388" s="321"/>
      <c r="E388" s="322"/>
      <c r="F388" s="129">
        <v>0</v>
      </c>
      <c r="G388" s="933"/>
      <c r="H388" s="918"/>
      <c r="I388" s="918"/>
      <c r="J388" s="918"/>
      <c r="L388" s="925"/>
      <c r="M388" s="920"/>
      <c r="N388" s="913"/>
    </row>
    <row r="389" spans="1:14" ht="14">
      <c r="A389" s="102"/>
      <c r="B389" s="619" t="s">
        <v>511</v>
      </c>
      <c r="C389" s="320"/>
      <c r="D389" s="321"/>
      <c r="E389" s="322"/>
      <c r="F389" s="129">
        <v>0</v>
      </c>
      <c r="G389" s="933"/>
      <c r="H389" s="918"/>
      <c r="I389" s="918"/>
      <c r="J389" s="918"/>
      <c r="L389" s="925"/>
      <c r="M389" s="920"/>
      <c r="N389" s="913"/>
    </row>
    <row r="390" spans="1:14">
      <c r="A390" s="102"/>
      <c r="B390" s="619"/>
      <c r="C390" s="320"/>
      <c r="D390" s="321"/>
      <c r="E390" s="322"/>
      <c r="F390" s="129"/>
      <c r="G390" s="933"/>
      <c r="H390" s="918"/>
      <c r="I390" s="918"/>
      <c r="J390" s="918"/>
      <c r="L390" s="925"/>
      <c r="M390" s="920"/>
      <c r="N390" s="913"/>
    </row>
    <row r="391" spans="1:14" ht="14">
      <c r="A391" s="102"/>
      <c r="B391" s="619" t="s">
        <v>512</v>
      </c>
      <c r="C391" s="320"/>
      <c r="D391" s="321"/>
      <c r="E391" s="322"/>
      <c r="F391" s="129">
        <v>0</v>
      </c>
      <c r="G391" s="933"/>
      <c r="H391" s="918"/>
      <c r="I391" s="918"/>
      <c r="J391" s="918"/>
      <c r="L391" s="925"/>
      <c r="M391" s="920"/>
      <c r="N391" s="913"/>
    </row>
    <row r="392" spans="1:14" ht="14">
      <c r="A392" s="102"/>
      <c r="B392" s="619" t="s">
        <v>733</v>
      </c>
      <c r="C392" s="320"/>
      <c r="D392" s="321"/>
      <c r="E392" s="322"/>
      <c r="F392" s="129">
        <v>0</v>
      </c>
      <c r="G392" s="933"/>
      <c r="H392" s="918"/>
      <c r="I392" s="918"/>
      <c r="J392" s="918"/>
      <c r="L392" s="925"/>
      <c r="M392" s="920"/>
      <c r="N392" s="913"/>
    </row>
    <row r="393" spans="1:14" ht="14">
      <c r="A393" s="104"/>
      <c r="B393" s="227" t="s">
        <v>1064</v>
      </c>
      <c r="C393" s="324"/>
      <c r="D393" s="325"/>
      <c r="E393" s="326"/>
      <c r="F393" s="129">
        <v>0</v>
      </c>
      <c r="G393" s="933"/>
      <c r="H393" s="918"/>
      <c r="I393" s="918"/>
      <c r="J393" s="918"/>
      <c r="L393" s="925"/>
      <c r="M393" s="920"/>
      <c r="N393" s="914"/>
    </row>
    <row r="394" spans="1:14" ht="28">
      <c r="A394" s="89" t="s">
        <v>213</v>
      </c>
      <c r="B394" s="227" t="s">
        <v>897</v>
      </c>
      <c r="C394" s="236"/>
      <c r="D394" s="237"/>
      <c r="E394" s="237"/>
      <c r="F394" s="57">
        <v>0</v>
      </c>
      <c r="G394" s="398">
        <f>F394</f>
        <v>0</v>
      </c>
      <c r="H394" s="345" t="s">
        <v>566</v>
      </c>
      <c r="I394" s="345" t="s">
        <v>566</v>
      </c>
      <c r="J394" s="345" t="s">
        <v>566</v>
      </c>
      <c r="L394" s="811" t="str">
        <f>IF(OR(H394="Oui",H394="Yes"),G394,"")</f>
        <v/>
      </c>
      <c r="M394" s="811" t="str">
        <f>IF(OR(I394="Oui",I394="Yes"),G394,"")</f>
        <v/>
      </c>
      <c r="N394" s="812" t="str">
        <f>IF(OR(J394="Oui",J394="Yes"),G394,"")</f>
        <v/>
      </c>
    </row>
    <row r="395" spans="1:14" s="51" customFormat="1" ht="19" customHeight="1">
      <c r="A395" s="88">
        <v>27</v>
      </c>
      <c r="B395" s="617" t="s">
        <v>1150</v>
      </c>
      <c r="C395" s="177"/>
      <c r="D395" s="327"/>
      <c r="E395" s="327"/>
      <c r="F395" s="79"/>
      <c r="G395" s="399">
        <f>SUM(G376:G394)</f>
        <v>0</v>
      </c>
      <c r="H395" s="244"/>
      <c r="I395" s="244"/>
      <c r="J395" s="244"/>
      <c r="L395" s="808">
        <f>SUM(L376:L394)</f>
        <v>0</v>
      </c>
      <c r="M395" s="808">
        <f>SUM(M376:M394)</f>
        <v>0</v>
      </c>
      <c r="N395" s="808">
        <f>SUM(N376:N394)</f>
        <v>0</v>
      </c>
    </row>
    <row r="396" spans="1:14">
      <c r="A396" s="67"/>
      <c r="D396" s="39"/>
      <c r="G396" s="69"/>
    </row>
    <row r="397" spans="1:14">
      <c r="A397" s="87">
        <v>28</v>
      </c>
      <c r="B397" s="173" t="s">
        <v>1151</v>
      </c>
      <c r="C397" s="70"/>
      <c r="D397" s="71"/>
      <c r="E397" s="71"/>
      <c r="F397" s="71"/>
      <c r="G397" s="80"/>
    </row>
    <row r="398" spans="1:14" ht="42">
      <c r="A398" s="247" t="s">
        <v>818</v>
      </c>
      <c r="B398" s="246" t="s">
        <v>560</v>
      </c>
      <c r="C398" s="246" t="s">
        <v>917</v>
      </c>
      <c r="D398" s="246" t="s">
        <v>918</v>
      </c>
      <c r="E398" s="246" t="s">
        <v>919</v>
      </c>
      <c r="F398" s="246" t="s">
        <v>920</v>
      </c>
      <c r="G398" s="250" t="s">
        <v>558</v>
      </c>
      <c r="H398" s="404" t="s">
        <v>2793</v>
      </c>
      <c r="I398" s="404" t="s">
        <v>820</v>
      </c>
      <c r="J398" s="404" t="s">
        <v>2858</v>
      </c>
      <c r="K398" s="304"/>
      <c r="L398" s="805" t="s">
        <v>2793</v>
      </c>
      <c r="M398" s="805" t="s">
        <v>820</v>
      </c>
      <c r="N398" s="805" t="s">
        <v>2858</v>
      </c>
    </row>
    <row r="399" spans="1:14" ht="28">
      <c r="A399" s="91" t="s">
        <v>214</v>
      </c>
      <c r="B399" s="696" t="s">
        <v>1152</v>
      </c>
      <c r="C399" s="55">
        <v>1</v>
      </c>
      <c r="D399" s="55">
        <v>1</v>
      </c>
      <c r="E399" s="56" t="s">
        <v>561</v>
      </c>
      <c r="F399" s="57">
        <v>0</v>
      </c>
      <c r="G399" s="398">
        <f t="shared" ref="G399:G414" si="85">C399*D399*F399</f>
        <v>0</v>
      </c>
      <c r="H399" s="345" t="s">
        <v>566</v>
      </c>
      <c r="I399" s="345" t="s">
        <v>566</v>
      </c>
      <c r="J399" s="345" t="s">
        <v>566</v>
      </c>
      <c r="L399" s="806" t="str">
        <f>IF(OR(H399="Oui",H399="Yes"),G399,"")</f>
        <v/>
      </c>
      <c r="M399" s="806" t="str">
        <f>IF(OR(I399="Oui",I399="Yes"),G399,"")</f>
        <v/>
      </c>
      <c r="N399" s="806" t="str">
        <f>IF(OR(J399="Oui",J399="Yes"),G399,"")</f>
        <v/>
      </c>
    </row>
    <row r="400" spans="1:14" ht="28">
      <c r="A400" s="91" t="s">
        <v>215</v>
      </c>
      <c r="B400" s="696" t="s">
        <v>1153</v>
      </c>
      <c r="C400" s="55">
        <v>1</v>
      </c>
      <c r="D400" s="55">
        <v>1</v>
      </c>
      <c r="E400" s="56" t="s">
        <v>561</v>
      </c>
      <c r="F400" s="57">
        <v>0</v>
      </c>
      <c r="G400" s="398">
        <f t="shared" si="85"/>
        <v>0</v>
      </c>
      <c r="H400" s="345" t="s">
        <v>566</v>
      </c>
      <c r="I400" s="345" t="s">
        <v>566</v>
      </c>
      <c r="J400" s="345" t="s">
        <v>566</v>
      </c>
      <c r="L400" s="806" t="str">
        <f t="shared" ref="L400:L414" si="86">IF(OR(H400="Oui",H400="Yes"),G400,"")</f>
        <v/>
      </c>
      <c r="M400" s="806" t="str">
        <f t="shared" ref="M400:M414" si="87">IF(OR(I400="Oui",I400="Yes"),G400,"")</f>
        <v/>
      </c>
      <c r="N400" s="806" t="str">
        <f t="shared" ref="N400:N414" si="88">IF(OR(J400="Oui",J400="Yes"),G400,"")</f>
        <v/>
      </c>
    </row>
    <row r="401" spans="1:14" ht="28">
      <c r="A401" s="91" t="s">
        <v>216</v>
      </c>
      <c r="B401" s="696" t="s">
        <v>1154</v>
      </c>
      <c r="C401" s="55">
        <v>1</v>
      </c>
      <c r="D401" s="55">
        <v>1</v>
      </c>
      <c r="E401" s="56" t="s">
        <v>561</v>
      </c>
      <c r="F401" s="57">
        <v>0</v>
      </c>
      <c r="G401" s="398">
        <f t="shared" si="85"/>
        <v>0</v>
      </c>
      <c r="H401" s="345" t="s">
        <v>566</v>
      </c>
      <c r="I401" s="345" t="s">
        <v>566</v>
      </c>
      <c r="J401" s="345" t="s">
        <v>566</v>
      </c>
      <c r="L401" s="806" t="str">
        <f t="shared" si="86"/>
        <v/>
      </c>
      <c r="M401" s="806" t="str">
        <f t="shared" si="87"/>
        <v/>
      </c>
      <c r="N401" s="806" t="str">
        <f t="shared" si="88"/>
        <v/>
      </c>
    </row>
    <row r="402" spans="1:14" ht="28">
      <c r="A402" s="91" t="s">
        <v>217</v>
      </c>
      <c r="B402" s="696" t="s">
        <v>1155</v>
      </c>
      <c r="C402" s="55">
        <v>1</v>
      </c>
      <c r="D402" s="55">
        <v>1</v>
      </c>
      <c r="E402" s="56" t="s">
        <v>561</v>
      </c>
      <c r="F402" s="57">
        <v>0</v>
      </c>
      <c r="G402" s="398">
        <f t="shared" si="85"/>
        <v>0</v>
      </c>
      <c r="H402" s="345" t="s">
        <v>566</v>
      </c>
      <c r="I402" s="345" t="s">
        <v>566</v>
      </c>
      <c r="J402" s="345" t="s">
        <v>566</v>
      </c>
      <c r="L402" s="806" t="str">
        <f t="shared" si="86"/>
        <v/>
      </c>
      <c r="M402" s="806" t="str">
        <f t="shared" si="87"/>
        <v/>
      </c>
      <c r="N402" s="806" t="str">
        <f t="shared" si="88"/>
        <v/>
      </c>
    </row>
    <row r="403" spans="1:14" ht="24" customHeight="1">
      <c r="A403" s="366" t="s">
        <v>218</v>
      </c>
      <c r="B403" s="696" t="s">
        <v>1156</v>
      </c>
      <c r="C403" s="55">
        <v>1</v>
      </c>
      <c r="D403" s="55">
        <v>1</v>
      </c>
      <c r="E403" s="56" t="s">
        <v>561</v>
      </c>
      <c r="F403" s="57">
        <v>0</v>
      </c>
      <c r="G403" s="398">
        <f t="shared" si="85"/>
        <v>0</v>
      </c>
      <c r="H403" s="345" t="s">
        <v>566</v>
      </c>
      <c r="I403" s="345" t="s">
        <v>566</v>
      </c>
      <c r="J403" s="345" t="s">
        <v>566</v>
      </c>
      <c r="L403" s="806" t="str">
        <f t="shared" si="86"/>
        <v/>
      </c>
      <c r="M403" s="806" t="str">
        <f t="shared" si="87"/>
        <v/>
      </c>
      <c r="N403" s="806" t="str">
        <f t="shared" si="88"/>
        <v/>
      </c>
    </row>
    <row r="404" spans="1:14" ht="28">
      <c r="A404" s="91" t="s">
        <v>219</v>
      </c>
      <c r="B404" s="696" t="s">
        <v>1157</v>
      </c>
      <c r="C404" s="55">
        <v>1</v>
      </c>
      <c r="D404" s="55">
        <v>1</v>
      </c>
      <c r="E404" s="56" t="s">
        <v>561</v>
      </c>
      <c r="F404" s="57">
        <v>0</v>
      </c>
      <c r="G404" s="398">
        <f t="shared" si="85"/>
        <v>0</v>
      </c>
      <c r="H404" s="345" t="s">
        <v>566</v>
      </c>
      <c r="I404" s="345" t="s">
        <v>566</v>
      </c>
      <c r="J404" s="345" t="s">
        <v>566</v>
      </c>
      <c r="L404" s="806" t="str">
        <f t="shared" si="86"/>
        <v/>
      </c>
      <c r="M404" s="806" t="str">
        <f t="shared" si="87"/>
        <v/>
      </c>
      <c r="N404" s="806" t="str">
        <f t="shared" si="88"/>
        <v/>
      </c>
    </row>
    <row r="405" spans="1:14" ht="28">
      <c r="A405" s="91" t="s">
        <v>220</v>
      </c>
      <c r="B405" s="696" t="s">
        <v>1158</v>
      </c>
      <c r="C405" s="55">
        <v>1</v>
      </c>
      <c r="D405" s="55">
        <v>1</v>
      </c>
      <c r="E405" s="56" t="s">
        <v>561</v>
      </c>
      <c r="F405" s="57">
        <v>0</v>
      </c>
      <c r="G405" s="398">
        <f t="shared" si="85"/>
        <v>0</v>
      </c>
      <c r="H405" s="345" t="s">
        <v>566</v>
      </c>
      <c r="I405" s="345" t="s">
        <v>566</v>
      </c>
      <c r="J405" s="345" t="s">
        <v>566</v>
      </c>
      <c r="L405" s="806" t="str">
        <f t="shared" si="86"/>
        <v/>
      </c>
      <c r="M405" s="806" t="str">
        <f t="shared" si="87"/>
        <v/>
      </c>
      <c r="N405" s="806" t="str">
        <f t="shared" si="88"/>
        <v/>
      </c>
    </row>
    <row r="406" spans="1:14" ht="28">
      <c r="A406" s="91" t="s">
        <v>734</v>
      </c>
      <c r="B406" s="696" t="s">
        <v>735</v>
      </c>
      <c r="C406" s="55">
        <v>1</v>
      </c>
      <c r="D406" s="55">
        <v>1</v>
      </c>
      <c r="E406" s="56" t="s">
        <v>561</v>
      </c>
      <c r="F406" s="57">
        <v>0</v>
      </c>
      <c r="G406" s="398">
        <f t="shared" si="85"/>
        <v>0</v>
      </c>
      <c r="H406" s="345" t="s">
        <v>566</v>
      </c>
      <c r="I406" s="345" t="s">
        <v>566</v>
      </c>
      <c r="J406" s="345" t="s">
        <v>566</v>
      </c>
      <c r="L406" s="806" t="str">
        <f t="shared" si="86"/>
        <v/>
      </c>
      <c r="M406" s="806" t="str">
        <f t="shared" si="87"/>
        <v/>
      </c>
      <c r="N406" s="806" t="str">
        <f t="shared" si="88"/>
        <v/>
      </c>
    </row>
    <row r="407" spans="1:14" ht="28">
      <c r="A407" s="91" t="s">
        <v>221</v>
      </c>
      <c r="B407" s="696" t="s">
        <v>1159</v>
      </c>
      <c r="C407" s="55">
        <v>1</v>
      </c>
      <c r="D407" s="55">
        <v>1</v>
      </c>
      <c r="E407" s="56" t="s">
        <v>561</v>
      </c>
      <c r="F407" s="57">
        <v>0</v>
      </c>
      <c r="G407" s="398">
        <f t="shared" si="85"/>
        <v>0</v>
      </c>
      <c r="H407" s="345" t="s">
        <v>566</v>
      </c>
      <c r="I407" s="345" t="s">
        <v>566</v>
      </c>
      <c r="J407" s="345" t="s">
        <v>566</v>
      </c>
      <c r="L407" s="806" t="str">
        <f t="shared" si="86"/>
        <v/>
      </c>
      <c r="M407" s="806" t="str">
        <f t="shared" si="87"/>
        <v/>
      </c>
      <c r="N407" s="806" t="str">
        <f t="shared" si="88"/>
        <v/>
      </c>
    </row>
    <row r="408" spans="1:14" ht="28">
      <c r="A408" s="91" t="s">
        <v>222</v>
      </c>
      <c r="B408" s="696" t="s">
        <v>1160</v>
      </c>
      <c r="C408" s="55">
        <v>1</v>
      </c>
      <c r="D408" s="55">
        <v>1</v>
      </c>
      <c r="E408" s="56" t="s">
        <v>561</v>
      </c>
      <c r="F408" s="57">
        <v>0</v>
      </c>
      <c r="G408" s="398">
        <f t="shared" si="85"/>
        <v>0</v>
      </c>
      <c r="H408" s="345" t="s">
        <v>566</v>
      </c>
      <c r="I408" s="345" t="s">
        <v>566</v>
      </c>
      <c r="J408" s="345" t="s">
        <v>566</v>
      </c>
      <c r="L408" s="806" t="str">
        <f t="shared" si="86"/>
        <v/>
      </c>
      <c r="M408" s="806" t="str">
        <f t="shared" si="87"/>
        <v/>
      </c>
      <c r="N408" s="806" t="str">
        <f t="shared" si="88"/>
        <v/>
      </c>
    </row>
    <row r="409" spans="1:14" ht="28">
      <c r="A409" s="91" t="s">
        <v>223</v>
      </c>
      <c r="B409" s="696" t="s">
        <v>1161</v>
      </c>
      <c r="C409" s="55">
        <v>1</v>
      </c>
      <c r="D409" s="55">
        <v>1</v>
      </c>
      <c r="E409" s="56" t="s">
        <v>561</v>
      </c>
      <c r="F409" s="57">
        <v>0</v>
      </c>
      <c r="G409" s="398">
        <f t="shared" si="85"/>
        <v>0</v>
      </c>
      <c r="H409" s="345" t="s">
        <v>566</v>
      </c>
      <c r="I409" s="345" t="s">
        <v>566</v>
      </c>
      <c r="J409" s="345" t="s">
        <v>566</v>
      </c>
      <c r="L409" s="806" t="str">
        <f t="shared" si="86"/>
        <v/>
      </c>
      <c r="M409" s="806" t="str">
        <f t="shared" si="87"/>
        <v/>
      </c>
      <c r="N409" s="806" t="str">
        <f t="shared" si="88"/>
        <v/>
      </c>
    </row>
    <row r="410" spans="1:14" ht="28">
      <c r="A410" s="91" t="s">
        <v>736</v>
      </c>
      <c r="B410" s="696" t="s">
        <v>1162</v>
      </c>
      <c r="C410" s="55">
        <v>1</v>
      </c>
      <c r="D410" s="55">
        <v>1</v>
      </c>
      <c r="E410" s="56" t="s">
        <v>561</v>
      </c>
      <c r="F410" s="57">
        <v>0</v>
      </c>
      <c r="G410" s="398">
        <f t="shared" si="85"/>
        <v>0</v>
      </c>
      <c r="H410" s="345" t="s">
        <v>566</v>
      </c>
      <c r="I410" s="345" t="s">
        <v>566</v>
      </c>
      <c r="J410" s="345" t="s">
        <v>566</v>
      </c>
      <c r="L410" s="806" t="str">
        <f t="shared" si="86"/>
        <v/>
      </c>
      <c r="M410" s="806" t="str">
        <f t="shared" si="87"/>
        <v/>
      </c>
      <c r="N410" s="806" t="str">
        <f t="shared" si="88"/>
        <v/>
      </c>
    </row>
    <row r="411" spans="1:14" ht="28">
      <c r="A411" s="91" t="s">
        <v>224</v>
      </c>
      <c r="B411" s="696" t="s">
        <v>1163</v>
      </c>
      <c r="C411" s="55">
        <v>1</v>
      </c>
      <c r="D411" s="55">
        <v>1</v>
      </c>
      <c r="E411" s="56" t="s">
        <v>561</v>
      </c>
      <c r="F411" s="57">
        <v>0</v>
      </c>
      <c r="G411" s="398">
        <f t="shared" si="85"/>
        <v>0</v>
      </c>
      <c r="H411" s="345" t="s">
        <v>566</v>
      </c>
      <c r="I411" s="345" t="s">
        <v>566</v>
      </c>
      <c r="J411" s="345" t="s">
        <v>566</v>
      </c>
      <c r="L411" s="806" t="str">
        <f t="shared" si="86"/>
        <v/>
      </c>
      <c r="M411" s="806" t="str">
        <f t="shared" si="87"/>
        <v/>
      </c>
      <c r="N411" s="806" t="str">
        <f t="shared" si="88"/>
        <v/>
      </c>
    </row>
    <row r="412" spans="1:14" ht="28">
      <c r="A412" s="91" t="s">
        <v>737</v>
      </c>
      <c r="B412" s="696" t="s">
        <v>1164</v>
      </c>
      <c r="C412" s="55">
        <v>1</v>
      </c>
      <c r="D412" s="55">
        <v>1</v>
      </c>
      <c r="E412" s="56" t="s">
        <v>561</v>
      </c>
      <c r="F412" s="57">
        <v>0</v>
      </c>
      <c r="G412" s="398">
        <f t="shared" si="85"/>
        <v>0</v>
      </c>
      <c r="H412" s="345" t="s">
        <v>566</v>
      </c>
      <c r="I412" s="345" t="s">
        <v>566</v>
      </c>
      <c r="J412" s="345" t="s">
        <v>566</v>
      </c>
      <c r="L412" s="806" t="str">
        <f t="shared" si="86"/>
        <v/>
      </c>
      <c r="M412" s="806" t="str">
        <f t="shared" si="87"/>
        <v/>
      </c>
      <c r="N412" s="806" t="str">
        <f t="shared" si="88"/>
        <v/>
      </c>
    </row>
    <row r="413" spans="1:14" ht="28">
      <c r="A413" s="91" t="s">
        <v>225</v>
      </c>
      <c r="B413" s="696" t="s">
        <v>1165</v>
      </c>
      <c r="C413" s="55">
        <v>1</v>
      </c>
      <c r="D413" s="55">
        <v>1</v>
      </c>
      <c r="E413" s="56" t="s">
        <v>561</v>
      </c>
      <c r="F413" s="57">
        <v>0</v>
      </c>
      <c r="G413" s="398">
        <f t="shared" si="85"/>
        <v>0</v>
      </c>
      <c r="H413" s="345" t="s">
        <v>566</v>
      </c>
      <c r="I413" s="345" t="s">
        <v>566</v>
      </c>
      <c r="J413" s="345" t="s">
        <v>566</v>
      </c>
      <c r="L413" s="806" t="str">
        <f t="shared" si="86"/>
        <v/>
      </c>
      <c r="M413" s="806" t="str">
        <f t="shared" si="87"/>
        <v/>
      </c>
      <c r="N413" s="806" t="str">
        <f t="shared" si="88"/>
        <v/>
      </c>
    </row>
    <row r="414" spans="1:14" ht="28">
      <c r="A414" s="91" t="s">
        <v>226</v>
      </c>
      <c r="B414" s="696" t="s">
        <v>897</v>
      </c>
      <c r="C414" s="55">
        <v>1</v>
      </c>
      <c r="D414" s="55">
        <v>1</v>
      </c>
      <c r="E414" s="56" t="s">
        <v>561</v>
      </c>
      <c r="F414" s="57">
        <v>0</v>
      </c>
      <c r="G414" s="398">
        <f t="shared" si="85"/>
        <v>0</v>
      </c>
      <c r="H414" s="345" t="s">
        <v>566</v>
      </c>
      <c r="I414" s="345" t="s">
        <v>566</v>
      </c>
      <c r="J414" s="345" t="s">
        <v>566</v>
      </c>
      <c r="L414" s="806" t="str">
        <f t="shared" si="86"/>
        <v/>
      </c>
      <c r="M414" s="806" t="str">
        <f t="shared" si="87"/>
        <v/>
      </c>
      <c r="N414" s="806" t="str">
        <f t="shared" si="88"/>
        <v/>
      </c>
    </row>
    <row r="415" spans="1:14" s="51" customFormat="1" ht="19" customHeight="1">
      <c r="A415" s="88">
        <v>28</v>
      </c>
      <c r="B415" s="617" t="s">
        <v>1166</v>
      </c>
      <c r="C415" s="77"/>
      <c r="D415" s="78"/>
      <c r="E415" s="78"/>
      <c r="F415" s="78"/>
      <c r="G415" s="399">
        <f>SUM(G399:G414)</f>
        <v>0</v>
      </c>
      <c r="H415" s="244"/>
      <c r="I415" s="244"/>
      <c r="J415" s="244"/>
      <c r="L415" s="808">
        <f>SUM(L399:L414)</f>
        <v>0</v>
      </c>
      <c r="M415" s="808">
        <f>SUM(M399:M414)</f>
        <v>0</v>
      </c>
      <c r="N415" s="808">
        <f>SUM(N399:N414)</f>
        <v>0</v>
      </c>
    </row>
    <row r="416" spans="1:14">
      <c r="A416" s="67"/>
      <c r="D416" s="39"/>
      <c r="G416" s="69"/>
    </row>
    <row r="417" spans="1:14">
      <c r="A417" s="87">
        <v>29</v>
      </c>
      <c r="B417" s="173" t="s">
        <v>1167</v>
      </c>
      <c r="C417" s="70"/>
      <c r="D417" s="71"/>
      <c r="E417" s="71"/>
      <c r="F417" s="71"/>
      <c r="G417" s="80"/>
    </row>
    <row r="418" spans="1:14" ht="42">
      <c r="A418" s="247" t="s">
        <v>818</v>
      </c>
      <c r="B418" s="246" t="s">
        <v>560</v>
      </c>
      <c r="C418" s="246" t="s">
        <v>917</v>
      </c>
      <c r="D418" s="246" t="s">
        <v>918</v>
      </c>
      <c r="E418" s="246" t="s">
        <v>919</v>
      </c>
      <c r="F418" s="246" t="s">
        <v>920</v>
      </c>
      <c r="G418" s="250" t="s">
        <v>558</v>
      </c>
      <c r="H418" s="404" t="s">
        <v>2793</v>
      </c>
      <c r="I418" s="404" t="s">
        <v>820</v>
      </c>
      <c r="J418" s="404" t="s">
        <v>2858</v>
      </c>
      <c r="K418" s="304"/>
      <c r="L418" s="805" t="s">
        <v>2793</v>
      </c>
      <c r="M418" s="805" t="s">
        <v>820</v>
      </c>
      <c r="N418" s="810" t="s">
        <v>2858</v>
      </c>
    </row>
    <row r="419" spans="1:14" ht="14">
      <c r="A419" s="102">
        <v>29.01</v>
      </c>
      <c r="B419" s="187" t="s">
        <v>1168</v>
      </c>
      <c r="C419" s="150"/>
      <c r="D419" s="151"/>
      <c r="E419" s="152"/>
      <c r="F419" s="153"/>
      <c r="G419" s="932">
        <f>(C420*D420*F420)+(C421*D421*F421)</f>
        <v>0</v>
      </c>
      <c r="H419" s="903" t="s">
        <v>566</v>
      </c>
      <c r="I419" s="903" t="s">
        <v>566</v>
      </c>
      <c r="J419" s="903" t="s">
        <v>566</v>
      </c>
      <c r="L419" s="915" t="str">
        <f>IF(OR(H419="Oui",H419="Yes"),G419,"")</f>
        <v/>
      </c>
      <c r="M419" s="909" t="str">
        <f>IF(OR(I419="Oui",I419="Yes"),G419,"")</f>
        <v/>
      </c>
      <c r="N419" s="915" t="str">
        <f>IF(OR(J419="Oui",J419="Yes"),G419,"")</f>
        <v/>
      </c>
    </row>
    <row r="420" spans="1:14" ht="14">
      <c r="A420" s="102"/>
      <c r="B420" s="344" t="s">
        <v>1169</v>
      </c>
      <c r="C420" s="146">
        <v>1</v>
      </c>
      <c r="D420" s="146">
        <v>1</v>
      </c>
      <c r="E420" s="147" t="s">
        <v>561</v>
      </c>
      <c r="F420" s="149">
        <v>0</v>
      </c>
      <c r="G420" s="933"/>
      <c r="H420" s="904"/>
      <c r="I420" s="904"/>
      <c r="J420" s="904"/>
      <c r="L420" s="916"/>
      <c r="M420" s="910"/>
      <c r="N420" s="916"/>
    </row>
    <row r="421" spans="1:14" ht="14">
      <c r="A421" s="104"/>
      <c r="B421" s="227" t="s">
        <v>1170</v>
      </c>
      <c r="C421" s="144">
        <v>1</v>
      </c>
      <c r="D421" s="144">
        <v>1</v>
      </c>
      <c r="E421" s="148" t="s">
        <v>561</v>
      </c>
      <c r="F421" s="145">
        <v>0</v>
      </c>
      <c r="G421" s="934"/>
      <c r="H421" s="905"/>
      <c r="I421" s="905"/>
      <c r="J421" s="905"/>
      <c r="L421" s="917"/>
      <c r="M421" s="911"/>
      <c r="N421" s="917"/>
    </row>
    <row r="422" spans="1:14" ht="28">
      <c r="A422" s="89" t="s">
        <v>227</v>
      </c>
      <c r="B422" s="694" t="s">
        <v>1171</v>
      </c>
      <c r="C422" s="144">
        <v>1</v>
      </c>
      <c r="D422" s="144">
        <v>1</v>
      </c>
      <c r="E422" s="56" t="s">
        <v>561</v>
      </c>
      <c r="F422" s="145">
        <v>0</v>
      </c>
      <c r="G422" s="398">
        <f t="shared" ref="G422:G432" si="89">C422*D422*F422</f>
        <v>0</v>
      </c>
      <c r="H422" s="345" t="s">
        <v>566</v>
      </c>
      <c r="I422" s="345" t="s">
        <v>566</v>
      </c>
      <c r="J422" s="345" t="s">
        <v>566</v>
      </c>
      <c r="L422" s="806" t="str">
        <f>IF(OR(H422="Oui",H422="Yes"),G422,"")</f>
        <v/>
      </c>
      <c r="M422" s="806" t="str">
        <f>IF(OR(I422="Oui",I422="Yes"),G422,"")</f>
        <v/>
      </c>
      <c r="N422" s="813" t="str">
        <f>IF(OR(J422="Oui",J422="Yes"),G422,"")</f>
        <v/>
      </c>
    </row>
    <row r="423" spans="1:14" ht="28">
      <c r="A423" s="91" t="s">
        <v>228</v>
      </c>
      <c r="B423" s="696" t="s">
        <v>1172</v>
      </c>
      <c r="C423" s="55">
        <v>1</v>
      </c>
      <c r="D423" s="55">
        <v>1</v>
      </c>
      <c r="E423" s="56" t="s">
        <v>561</v>
      </c>
      <c r="F423" s="57">
        <v>0</v>
      </c>
      <c r="G423" s="398">
        <f t="shared" si="89"/>
        <v>0</v>
      </c>
      <c r="H423" s="345" t="s">
        <v>566</v>
      </c>
      <c r="I423" s="345" t="s">
        <v>566</v>
      </c>
      <c r="J423" s="345" t="s">
        <v>566</v>
      </c>
      <c r="L423" s="806" t="str">
        <f t="shared" ref="L423:L432" si="90">IF(OR(H423="Oui",H423="Yes"),G423,"")</f>
        <v/>
      </c>
      <c r="M423" s="806" t="str">
        <f t="shared" ref="M423:M432" si="91">IF(OR(I423="Oui",I423="Yes"),G423,"")</f>
        <v/>
      </c>
      <c r="N423" s="813" t="str">
        <f t="shared" ref="N423:N432" si="92">IF(OR(J423="Oui",J423="Yes"),G423,"")</f>
        <v/>
      </c>
    </row>
    <row r="424" spans="1:14" ht="28">
      <c r="A424" s="91" t="s">
        <v>229</v>
      </c>
      <c r="B424" s="696" t="s">
        <v>1173</v>
      </c>
      <c r="C424" s="55">
        <v>1</v>
      </c>
      <c r="D424" s="55">
        <v>1</v>
      </c>
      <c r="E424" s="56" t="s">
        <v>561</v>
      </c>
      <c r="F424" s="57">
        <v>0</v>
      </c>
      <c r="G424" s="398">
        <f t="shared" si="89"/>
        <v>0</v>
      </c>
      <c r="H424" s="345" t="s">
        <v>566</v>
      </c>
      <c r="I424" s="345" t="s">
        <v>566</v>
      </c>
      <c r="J424" s="345" t="s">
        <v>566</v>
      </c>
      <c r="L424" s="806" t="str">
        <f t="shared" si="90"/>
        <v/>
      </c>
      <c r="M424" s="806" t="str">
        <f t="shared" si="91"/>
        <v/>
      </c>
      <c r="N424" s="813" t="str">
        <f t="shared" si="92"/>
        <v/>
      </c>
    </row>
    <row r="425" spans="1:14" ht="28">
      <c r="A425" s="91" t="s">
        <v>230</v>
      </c>
      <c r="B425" s="696" t="s">
        <v>1174</v>
      </c>
      <c r="C425" s="55">
        <v>1</v>
      </c>
      <c r="D425" s="55">
        <v>1</v>
      </c>
      <c r="E425" s="56" t="s">
        <v>561</v>
      </c>
      <c r="F425" s="57">
        <v>0</v>
      </c>
      <c r="G425" s="398">
        <f t="shared" si="89"/>
        <v>0</v>
      </c>
      <c r="H425" s="345" t="s">
        <v>566</v>
      </c>
      <c r="I425" s="345" t="s">
        <v>566</v>
      </c>
      <c r="J425" s="345" t="s">
        <v>566</v>
      </c>
      <c r="L425" s="806" t="str">
        <f t="shared" si="90"/>
        <v/>
      </c>
      <c r="M425" s="806" t="str">
        <f t="shared" si="91"/>
        <v/>
      </c>
      <c r="N425" s="813" t="str">
        <f t="shared" si="92"/>
        <v/>
      </c>
    </row>
    <row r="426" spans="1:14" ht="28">
      <c r="A426" s="91" t="s">
        <v>738</v>
      </c>
      <c r="B426" s="696" t="s">
        <v>735</v>
      </c>
      <c r="C426" s="55">
        <v>1</v>
      </c>
      <c r="D426" s="55">
        <v>1</v>
      </c>
      <c r="E426" s="56" t="s">
        <v>561</v>
      </c>
      <c r="F426" s="57">
        <v>0</v>
      </c>
      <c r="G426" s="398">
        <f t="shared" si="89"/>
        <v>0</v>
      </c>
      <c r="H426" s="345" t="s">
        <v>566</v>
      </c>
      <c r="I426" s="345" t="s">
        <v>566</v>
      </c>
      <c r="J426" s="345" t="s">
        <v>566</v>
      </c>
      <c r="L426" s="806" t="str">
        <f t="shared" si="90"/>
        <v/>
      </c>
      <c r="M426" s="806" t="str">
        <f t="shared" si="91"/>
        <v/>
      </c>
      <c r="N426" s="813" t="str">
        <f t="shared" si="92"/>
        <v/>
      </c>
    </row>
    <row r="427" spans="1:14" ht="28">
      <c r="A427" s="91" t="s">
        <v>742</v>
      </c>
      <c r="B427" s="696" t="s">
        <v>1175</v>
      </c>
      <c r="C427" s="55">
        <v>1</v>
      </c>
      <c r="D427" s="55">
        <v>1</v>
      </c>
      <c r="E427" s="56" t="s">
        <v>561</v>
      </c>
      <c r="F427" s="57">
        <v>0</v>
      </c>
      <c r="G427" s="398">
        <f t="shared" si="89"/>
        <v>0</v>
      </c>
      <c r="H427" s="345" t="s">
        <v>566</v>
      </c>
      <c r="I427" s="345" t="s">
        <v>566</v>
      </c>
      <c r="J427" s="345" t="s">
        <v>566</v>
      </c>
      <c r="L427" s="806" t="str">
        <f t="shared" si="90"/>
        <v/>
      </c>
      <c r="M427" s="806" t="str">
        <f t="shared" si="91"/>
        <v/>
      </c>
      <c r="N427" s="813" t="str">
        <f t="shared" si="92"/>
        <v/>
      </c>
    </row>
    <row r="428" spans="1:14" ht="28">
      <c r="A428" s="91" t="s">
        <v>741</v>
      </c>
      <c r="B428" s="696" t="s">
        <v>1176</v>
      </c>
      <c r="C428" s="55">
        <v>1</v>
      </c>
      <c r="D428" s="55">
        <v>1</v>
      </c>
      <c r="E428" s="56" t="s">
        <v>561</v>
      </c>
      <c r="F428" s="57">
        <v>0</v>
      </c>
      <c r="G428" s="398">
        <f t="shared" si="89"/>
        <v>0</v>
      </c>
      <c r="H428" s="345" t="s">
        <v>566</v>
      </c>
      <c r="I428" s="345" t="s">
        <v>566</v>
      </c>
      <c r="J428" s="345" t="s">
        <v>566</v>
      </c>
      <c r="L428" s="806" t="str">
        <f t="shared" si="90"/>
        <v/>
      </c>
      <c r="M428" s="806" t="str">
        <f t="shared" si="91"/>
        <v/>
      </c>
      <c r="N428" s="813" t="str">
        <f t="shared" si="92"/>
        <v/>
      </c>
    </row>
    <row r="429" spans="1:14" ht="28">
      <c r="A429" s="91" t="s">
        <v>740</v>
      </c>
      <c r="B429" s="696" t="s">
        <v>1163</v>
      </c>
      <c r="C429" s="55">
        <v>1</v>
      </c>
      <c r="D429" s="55">
        <v>1</v>
      </c>
      <c r="E429" s="56" t="s">
        <v>561</v>
      </c>
      <c r="F429" s="57">
        <v>0</v>
      </c>
      <c r="G429" s="398">
        <f>C429*D429*F429</f>
        <v>0</v>
      </c>
      <c r="H429" s="345" t="s">
        <v>566</v>
      </c>
      <c r="I429" s="345" t="s">
        <v>566</v>
      </c>
      <c r="J429" s="345" t="s">
        <v>566</v>
      </c>
      <c r="L429" s="806" t="str">
        <f t="shared" si="90"/>
        <v/>
      </c>
      <c r="M429" s="806" t="str">
        <f t="shared" si="91"/>
        <v/>
      </c>
      <c r="N429" s="813" t="str">
        <f t="shared" si="92"/>
        <v/>
      </c>
    </row>
    <row r="430" spans="1:14" ht="28">
      <c r="A430" s="91" t="s">
        <v>739</v>
      </c>
      <c r="B430" s="696" t="s">
        <v>1164</v>
      </c>
      <c r="C430" s="55">
        <v>1</v>
      </c>
      <c r="D430" s="55">
        <v>1</v>
      </c>
      <c r="E430" s="56" t="s">
        <v>561</v>
      </c>
      <c r="F430" s="57">
        <v>0</v>
      </c>
      <c r="G430" s="398">
        <f t="shared" si="89"/>
        <v>0</v>
      </c>
      <c r="H430" s="345" t="s">
        <v>566</v>
      </c>
      <c r="I430" s="345" t="s">
        <v>566</v>
      </c>
      <c r="J430" s="345" t="s">
        <v>566</v>
      </c>
      <c r="L430" s="806" t="str">
        <f t="shared" si="90"/>
        <v/>
      </c>
      <c r="M430" s="806" t="str">
        <f t="shared" si="91"/>
        <v/>
      </c>
      <c r="N430" s="813" t="str">
        <f t="shared" si="92"/>
        <v/>
      </c>
    </row>
    <row r="431" spans="1:14" ht="28">
      <c r="A431" s="91" t="s">
        <v>231</v>
      </c>
      <c r="B431" s="696" t="s">
        <v>1165</v>
      </c>
      <c r="C431" s="55">
        <v>1</v>
      </c>
      <c r="D431" s="55">
        <v>1</v>
      </c>
      <c r="E431" s="56" t="s">
        <v>561</v>
      </c>
      <c r="F431" s="57">
        <v>0</v>
      </c>
      <c r="G431" s="398">
        <f t="shared" si="89"/>
        <v>0</v>
      </c>
      <c r="H431" s="345" t="s">
        <v>566</v>
      </c>
      <c r="I431" s="345" t="s">
        <v>566</v>
      </c>
      <c r="J431" s="345" t="s">
        <v>566</v>
      </c>
      <c r="L431" s="806" t="str">
        <f t="shared" si="90"/>
        <v/>
      </c>
      <c r="M431" s="806" t="str">
        <f t="shared" si="91"/>
        <v/>
      </c>
      <c r="N431" s="813" t="str">
        <f t="shared" si="92"/>
        <v/>
      </c>
    </row>
    <row r="432" spans="1:14" ht="28">
      <c r="A432" s="91" t="s">
        <v>232</v>
      </c>
      <c r="B432" s="696" t="s">
        <v>897</v>
      </c>
      <c r="C432" s="55">
        <v>1</v>
      </c>
      <c r="D432" s="55">
        <v>1</v>
      </c>
      <c r="E432" s="56" t="s">
        <v>561</v>
      </c>
      <c r="F432" s="57">
        <v>0</v>
      </c>
      <c r="G432" s="398">
        <f t="shared" si="89"/>
        <v>0</v>
      </c>
      <c r="H432" s="345" t="s">
        <v>566</v>
      </c>
      <c r="I432" s="345" t="s">
        <v>566</v>
      </c>
      <c r="J432" s="345" t="s">
        <v>566</v>
      </c>
      <c r="L432" s="806" t="str">
        <f t="shared" si="90"/>
        <v/>
      </c>
      <c r="M432" s="806" t="str">
        <f t="shared" si="91"/>
        <v/>
      </c>
      <c r="N432" s="813" t="str">
        <f t="shared" si="92"/>
        <v/>
      </c>
    </row>
    <row r="433" spans="1:14" s="51" customFormat="1" ht="19" customHeight="1">
      <c r="A433" s="88">
        <v>29</v>
      </c>
      <c r="B433" s="617" t="s">
        <v>1177</v>
      </c>
      <c r="C433" s="77"/>
      <c r="D433" s="143"/>
      <c r="E433" s="78"/>
      <c r="F433" s="78"/>
      <c r="G433" s="399">
        <f>SUM(G419:G432)</f>
        <v>0</v>
      </c>
      <c r="H433" s="244"/>
      <c r="I433" s="244"/>
      <c r="J433" s="244"/>
      <c r="L433" s="808">
        <f>SUM(L419:L432)</f>
        <v>0</v>
      </c>
      <c r="M433" s="808">
        <f>SUM(M419:M432)</f>
        <v>0</v>
      </c>
      <c r="N433" s="808">
        <f>SUM(N419:N432)</f>
        <v>0</v>
      </c>
    </row>
    <row r="434" spans="1:14">
      <c r="A434" s="86"/>
      <c r="D434" s="86"/>
      <c r="G434" s="80"/>
    </row>
    <row r="435" spans="1:14">
      <c r="A435" s="87">
        <v>30</v>
      </c>
      <c r="B435" s="173" t="s">
        <v>1178</v>
      </c>
      <c r="C435" s="70"/>
      <c r="D435" s="105"/>
      <c r="E435" s="71"/>
      <c r="F435" s="71"/>
      <c r="G435" s="80"/>
    </row>
    <row r="436" spans="1:14" ht="42">
      <c r="A436" s="247" t="s">
        <v>818</v>
      </c>
      <c r="B436" s="246" t="s">
        <v>560</v>
      </c>
      <c r="C436" s="246" t="s">
        <v>917</v>
      </c>
      <c r="D436" s="246" t="s">
        <v>918</v>
      </c>
      <c r="E436" s="246" t="s">
        <v>919</v>
      </c>
      <c r="F436" s="246" t="s">
        <v>920</v>
      </c>
      <c r="G436" s="250" t="s">
        <v>558</v>
      </c>
      <c r="H436" s="404" t="s">
        <v>2793</v>
      </c>
      <c r="I436" s="404" t="s">
        <v>820</v>
      </c>
      <c r="J436" s="404" t="s">
        <v>2858</v>
      </c>
      <c r="K436" s="304"/>
      <c r="L436" s="805" t="s">
        <v>2793</v>
      </c>
      <c r="M436" s="805" t="s">
        <v>820</v>
      </c>
      <c r="N436" s="805" t="s">
        <v>2858</v>
      </c>
    </row>
    <row r="437" spans="1:14" ht="28">
      <c r="A437" s="91" t="s">
        <v>233</v>
      </c>
      <c r="B437" s="696" t="s">
        <v>1173</v>
      </c>
      <c r="C437" s="55">
        <v>1</v>
      </c>
      <c r="D437" s="55">
        <v>1</v>
      </c>
      <c r="E437" s="56" t="s">
        <v>561</v>
      </c>
      <c r="F437" s="57">
        <v>0</v>
      </c>
      <c r="G437" s="398">
        <f t="shared" ref="G437:G444" si="93">C437*D437*F437</f>
        <v>0</v>
      </c>
      <c r="H437" s="345" t="s">
        <v>566</v>
      </c>
      <c r="I437" s="345" t="s">
        <v>566</v>
      </c>
      <c r="J437" s="345" t="s">
        <v>566</v>
      </c>
      <c r="L437" s="806" t="str">
        <f>IF(OR(H437="Oui",H437="Yes"),G437,"")</f>
        <v/>
      </c>
      <c r="M437" s="806" t="str">
        <f>IF(OR(I437="Oui",I437="Yes"),G437,"")</f>
        <v/>
      </c>
      <c r="N437" s="806" t="str">
        <f>IF(OR(J437="Oui",J437="Yes"),G437,"")</f>
        <v/>
      </c>
    </row>
    <row r="438" spans="1:14" ht="28">
      <c r="A438" s="91" t="s">
        <v>234</v>
      </c>
      <c r="B438" s="696" t="s">
        <v>1154</v>
      </c>
      <c r="C438" s="55">
        <v>1</v>
      </c>
      <c r="D438" s="55">
        <v>1</v>
      </c>
      <c r="E438" s="56" t="s">
        <v>561</v>
      </c>
      <c r="F438" s="57">
        <v>0</v>
      </c>
      <c r="G438" s="398">
        <f t="shared" si="93"/>
        <v>0</v>
      </c>
      <c r="H438" s="345" t="s">
        <v>566</v>
      </c>
      <c r="I438" s="345" t="s">
        <v>566</v>
      </c>
      <c r="J438" s="345" t="s">
        <v>566</v>
      </c>
      <c r="L438" s="806" t="str">
        <f t="shared" ref="L438:L444" si="94">IF(OR(H438="Oui",H438="Yes"),G438,"")</f>
        <v/>
      </c>
      <c r="M438" s="806" t="str">
        <f t="shared" ref="M438:M444" si="95">IF(OR(I438="Oui",I438="Yes"),G438,"")</f>
        <v/>
      </c>
      <c r="N438" s="806" t="str">
        <f t="shared" ref="N438:N444" si="96">IF(OR(J438="Oui",J438="Yes"),G438,"")</f>
        <v/>
      </c>
    </row>
    <row r="439" spans="1:14" ht="28">
      <c r="A439" s="91" t="s">
        <v>235</v>
      </c>
      <c r="B439" s="696" t="s">
        <v>1155</v>
      </c>
      <c r="C439" s="55">
        <v>1</v>
      </c>
      <c r="D439" s="55">
        <v>1</v>
      </c>
      <c r="E439" s="56" t="s">
        <v>561</v>
      </c>
      <c r="F439" s="57">
        <v>0</v>
      </c>
      <c r="G439" s="398">
        <f t="shared" si="93"/>
        <v>0</v>
      </c>
      <c r="H439" s="345" t="s">
        <v>566</v>
      </c>
      <c r="I439" s="345" t="s">
        <v>566</v>
      </c>
      <c r="J439" s="345" t="s">
        <v>566</v>
      </c>
      <c r="L439" s="806" t="str">
        <f t="shared" si="94"/>
        <v/>
      </c>
      <c r="M439" s="806" t="str">
        <f t="shared" si="95"/>
        <v/>
      </c>
      <c r="N439" s="806" t="str">
        <f t="shared" si="96"/>
        <v/>
      </c>
    </row>
    <row r="440" spans="1:14" ht="28">
      <c r="A440" s="91" t="s">
        <v>236</v>
      </c>
      <c r="B440" s="696" t="s">
        <v>1156</v>
      </c>
      <c r="C440" s="55">
        <v>1</v>
      </c>
      <c r="D440" s="55">
        <v>1</v>
      </c>
      <c r="E440" s="56" t="s">
        <v>561</v>
      </c>
      <c r="F440" s="57">
        <v>0</v>
      </c>
      <c r="G440" s="398">
        <f t="shared" si="93"/>
        <v>0</v>
      </c>
      <c r="H440" s="345" t="s">
        <v>566</v>
      </c>
      <c r="I440" s="345" t="s">
        <v>566</v>
      </c>
      <c r="J440" s="345" t="s">
        <v>566</v>
      </c>
      <c r="L440" s="806" t="str">
        <f t="shared" si="94"/>
        <v/>
      </c>
      <c r="M440" s="806" t="str">
        <f t="shared" si="95"/>
        <v/>
      </c>
      <c r="N440" s="806" t="str">
        <f t="shared" si="96"/>
        <v/>
      </c>
    </row>
    <row r="441" spans="1:14" ht="28">
      <c r="A441" s="91" t="s">
        <v>237</v>
      </c>
      <c r="B441" s="702" t="s">
        <v>1783</v>
      </c>
      <c r="C441" s="55">
        <v>1</v>
      </c>
      <c r="D441" s="55">
        <v>1</v>
      </c>
      <c r="E441" s="56" t="s">
        <v>561</v>
      </c>
      <c r="F441" s="57">
        <v>0</v>
      </c>
      <c r="G441" s="398">
        <f t="shared" si="93"/>
        <v>0</v>
      </c>
      <c r="H441" s="345" t="s">
        <v>566</v>
      </c>
      <c r="I441" s="345" t="s">
        <v>566</v>
      </c>
      <c r="J441" s="345" t="s">
        <v>566</v>
      </c>
      <c r="L441" s="806" t="str">
        <f t="shared" si="94"/>
        <v/>
      </c>
      <c r="M441" s="806" t="str">
        <f t="shared" si="95"/>
        <v/>
      </c>
      <c r="N441" s="806" t="str">
        <f t="shared" si="96"/>
        <v/>
      </c>
    </row>
    <row r="442" spans="1:14" ht="28">
      <c r="A442" s="91" t="s">
        <v>2871</v>
      </c>
      <c r="B442" s="702" t="s">
        <v>735</v>
      </c>
      <c r="C442" s="55">
        <v>1</v>
      </c>
      <c r="D442" s="55">
        <v>1</v>
      </c>
      <c r="E442" s="56" t="s">
        <v>561</v>
      </c>
      <c r="F442" s="57">
        <v>0</v>
      </c>
      <c r="G442" s="398">
        <f t="shared" ref="G442" si="97">C442*D442*F442</f>
        <v>0</v>
      </c>
      <c r="H442" s="345" t="s">
        <v>566</v>
      </c>
      <c r="I442" s="345" t="s">
        <v>566</v>
      </c>
      <c r="J442" s="345" t="s">
        <v>566</v>
      </c>
      <c r="L442" s="806" t="str">
        <f t="shared" ref="L442" si="98">IF(OR(H442="Oui",H442="Yes"),G442,"")</f>
        <v/>
      </c>
      <c r="M442" s="806" t="str">
        <f t="shared" ref="M442" si="99">IF(OR(I442="Oui",I442="Yes"),G442,"")</f>
        <v/>
      </c>
      <c r="N442" s="806" t="str">
        <f t="shared" ref="N442" si="100">IF(OR(J442="Oui",J442="Yes"),G442,"")</f>
        <v/>
      </c>
    </row>
    <row r="443" spans="1:14" ht="28">
      <c r="A443" s="91" t="s">
        <v>238</v>
      </c>
      <c r="B443" s="696" t="s">
        <v>1159</v>
      </c>
      <c r="C443" s="55">
        <v>1</v>
      </c>
      <c r="D443" s="55">
        <v>1</v>
      </c>
      <c r="E443" s="56" t="s">
        <v>561</v>
      </c>
      <c r="F443" s="57">
        <v>0</v>
      </c>
      <c r="G443" s="398">
        <f t="shared" si="93"/>
        <v>0</v>
      </c>
      <c r="H443" s="345" t="s">
        <v>566</v>
      </c>
      <c r="I443" s="345" t="s">
        <v>566</v>
      </c>
      <c r="J443" s="345" t="s">
        <v>566</v>
      </c>
      <c r="L443" s="806" t="str">
        <f t="shared" si="94"/>
        <v/>
      </c>
      <c r="M443" s="806" t="str">
        <f t="shared" si="95"/>
        <v/>
      </c>
      <c r="N443" s="806" t="str">
        <f t="shared" si="96"/>
        <v/>
      </c>
    </row>
    <row r="444" spans="1:14" ht="28">
      <c r="A444" s="91" t="s">
        <v>239</v>
      </c>
      <c r="B444" s="696" t="s">
        <v>897</v>
      </c>
      <c r="C444" s="55">
        <v>1</v>
      </c>
      <c r="D444" s="55">
        <v>1</v>
      </c>
      <c r="E444" s="56" t="s">
        <v>561</v>
      </c>
      <c r="F444" s="57">
        <v>0</v>
      </c>
      <c r="G444" s="398">
        <f t="shared" si="93"/>
        <v>0</v>
      </c>
      <c r="H444" s="345" t="s">
        <v>566</v>
      </c>
      <c r="I444" s="345" t="s">
        <v>566</v>
      </c>
      <c r="J444" s="345" t="s">
        <v>566</v>
      </c>
      <c r="L444" s="806" t="str">
        <f t="shared" si="94"/>
        <v/>
      </c>
      <c r="M444" s="806" t="str">
        <f t="shared" si="95"/>
        <v/>
      </c>
      <c r="N444" s="806" t="str">
        <f t="shared" si="96"/>
        <v/>
      </c>
    </row>
    <row r="445" spans="1:14" s="51" customFormat="1" ht="19" customHeight="1">
      <c r="A445" s="88">
        <v>30</v>
      </c>
      <c r="B445" s="617" t="s">
        <v>1179</v>
      </c>
      <c r="C445" s="77"/>
      <c r="D445" s="143"/>
      <c r="E445" s="78"/>
      <c r="F445" s="78"/>
      <c r="G445" s="399">
        <f>SUM(G437:G444)</f>
        <v>0</v>
      </c>
      <c r="H445" s="244"/>
      <c r="I445" s="244"/>
      <c r="J445" s="244"/>
      <c r="L445" s="808">
        <f>SUM(L437:L444)</f>
        <v>0</v>
      </c>
      <c r="M445" s="808">
        <f>SUM(M437:M444)</f>
        <v>0</v>
      </c>
      <c r="N445" s="808">
        <f>SUM(N437:N444)</f>
        <v>0</v>
      </c>
    </row>
    <row r="446" spans="1:14">
      <c r="A446" s="67"/>
      <c r="D446" s="86"/>
      <c r="G446" s="69"/>
    </row>
    <row r="447" spans="1:14">
      <c r="A447" s="87">
        <v>31</v>
      </c>
      <c r="B447" s="173" t="s">
        <v>1180</v>
      </c>
      <c r="C447" s="70"/>
      <c r="D447" s="105"/>
      <c r="E447" s="71"/>
      <c r="F447" s="71"/>
      <c r="G447" s="80"/>
    </row>
    <row r="448" spans="1:14" ht="42">
      <c r="A448" s="247" t="s">
        <v>818</v>
      </c>
      <c r="B448" s="246" t="s">
        <v>560</v>
      </c>
      <c r="C448" s="246" t="s">
        <v>917</v>
      </c>
      <c r="D448" s="246" t="s">
        <v>918</v>
      </c>
      <c r="E448" s="246" t="s">
        <v>919</v>
      </c>
      <c r="F448" s="246" t="s">
        <v>920</v>
      </c>
      <c r="G448" s="250" t="s">
        <v>558</v>
      </c>
      <c r="H448" s="404" t="s">
        <v>2793</v>
      </c>
      <c r="I448" s="404" t="s">
        <v>820</v>
      </c>
      <c r="J448" s="404" t="s">
        <v>2858</v>
      </c>
      <c r="K448" s="304"/>
      <c r="L448" s="805" t="s">
        <v>2793</v>
      </c>
      <c r="M448" s="805" t="s">
        <v>820</v>
      </c>
      <c r="N448" s="805" t="s">
        <v>2858</v>
      </c>
    </row>
    <row r="449" spans="1:14" ht="28">
      <c r="A449" s="91" t="s">
        <v>240</v>
      </c>
      <c r="B449" s="175" t="s">
        <v>1181</v>
      </c>
      <c r="C449" s="55">
        <v>1</v>
      </c>
      <c r="D449" s="55">
        <v>1</v>
      </c>
      <c r="E449" s="56" t="s">
        <v>561</v>
      </c>
      <c r="F449" s="57">
        <v>0</v>
      </c>
      <c r="G449" s="398">
        <f>C449*D449*F449</f>
        <v>0</v>
      </c>
      <c r="H449" s="345" t="s">
        <v>566</v>
      </c>
      <c r="I449" s="345" t="s">
        <v>566</v>
      </c>
      <c r="J449" s="345" t="s">
        <v>566</v>
      </c>
      <c r="L449" s="806" t="str">
        <f>IF(OR(H449="Oui",H449="Yes"),G449,"")</f>
        <v/>
      </c>
      <c r="M449" s="806" t="str">
        <f>IF(OR(I449="Oui",I449="Yes"),G449,"")</f>
        <v/>
      </c>
      <c r="N449" s="806" t="str">
        <f>IF(OR(J449="Oui",J449="Yes"),G449,"")</f>
        <v/>
      </c>
    </row>
    <row r="450" spans="1:14" ht="28">
      <c r="A450" s="91" t="s">
        <v>241</v>
      </c>
      <c r="B450" s="175" t="s">
        <v>1182</v>
      </c>
      <c r="C450" s="55">
        <v>1</v>
      </c>
      <c r="D450" s="55">
        <v>1</v>
      </c>
      <c r="E450" s="56" t="s">
        <v>561</v>
      </c>
      <c r="F450" s="57">
        <v>0</v>
      </c>
      <c r="G450" s="398">
        <f>C450*D450*F450</f>
        <v>0</v>
      </c>
      <c r="H450" s="345" t="s">
        <v>566</v>
      </c>
      <c r="I450" s="345" t="s">
        <v>566</v>
      </c>
      <c r="J450" s="345" t="s">
        <v>566</v>
      </c>
      <c r="L450" s="806" t="str">
        <f t="shared" ref="L450:L464" si="101">IF(OR(H450="Oui",H450="Yes"),G450,"")</f>
        <v/>
      </c>
      <c r="M450" s="806" t="str">
        <f t="shared" ref="M450:M464" si="102">IF(OR(I450="Oui",I450="Yes"),G450,"")</f>
        <v/>
      </c>
      <c r="N450" s="806" t="str">
        <f t="shared" ref="N450:N464" si="103">IF(OR(J450="Oui",J450="Yes"),G450,"")</f>
        <v/>
      </c>
    </row>
    <row r="451" spans="1:14" ht="28">
      <c r="A451" s="93" t="s">
        <v>242</v>
      </c>
      <c r="B451" s="175" t="s">
        <v>1183</v>
      </c>
      <c r="C451" s="55">
        <v>1</v>
      </c>
      <c r="D451" s="55">
        <v>1</v>
      </c>
      <c r="E451" s="56" t="s">
        <v>561</v>
      </c>
      <c r="F451" s="57">
        <v>0</v>
      </c>
      <c r="G451" s="398">
        <f>C451*D451*F451</f>
        <v>0</v>
      </c>
      <c r="H451" s="345" t="s">
        <v>566</v>
      </c>
      <c r="I451" s="345" t="s">
        <v>566</v>
      </c>
      <c r="J451" s="345" t="s">
        <v>566</v>
      </c>
      <c r="L451" s="806" t="str">
        <f t="shared" si="101"/>
        <v/>
      </c>
      <c r="M451" s="806" t="str">
        <f t="shared" si="102"/>
        <v/>
      </c>
      <c r="N451" s="806" t="str">
        <f t="shared" si="103"/>
        <v/>
      </c>
    </row>
    <row r="452" spans="1:14" ht="14">
      <c r="A452" s="106">
        <v>31.1</v>
      </c>
      <c r="B452" s="187" t="s">
        <v>1184</v>
      </c>
      <c r="C452" s="150"/>
      <c r="D452" s="151"/>
      <c r="E452" s="152"/>
      <c r="F452" s="153"/>
      <c r="G452" s="932">
        <f>(C453*D453*F453)+(C454*D454*F454)+(C456*D456*F456)</f>
        <v>0</v>
      </c>
      <c r="H452" s="903" t="s">
        <v>566</v>
      </c>
      <c r="I452" s="903" t="s">
        <v>566</v>
      </c>
      <c r="J452" s="903" t="s">
        <v>566</v>
      </c>
      <c r="L452" s="915" t="str">
        <f t="shared" si="101"/>
        <v/>
      </c>
      <c r="M452" s="915" t="str">
        <f t="shared" si="102"/>
        <v/>
      </c>
      <c r="N452" s="915" t="str">
        <f t="shared" si="103"/>
        <v/>
      </c>
    </row>
    <row r="453" spans="1:14" ht="14">
      <c r="A453" s="106"/>
      <c r="B453" s="225" t="s">
        <v>1185</v>
      </c>
      <c r="C453" s="146">
        <v>1</v>
      </c>
      <c r="D453" s="146">
        <v>1</v>
      </c>
      <c r="E453" s="147" t="s">
        <v>561</v>
      </c>
      <c r="F453" s="149">
        <v>0</v>
      </c>
      <c r="G453" s="933"/>
      <c r="H453" s="904"/>
      <c r="I453" s="904"/>
      <c r="J453" s="904"/>
      <c r="L453" s="916"/>
      <c r="M453" s="916"/>
      <c r="N453" s="916"/>
    </row>
    <row r="454" spans="1:14" ht="14">
      <c r="A454" s="106"/>
      <c r="B454" s="330" t="s">
        <v>1186</v>
      </c>
      <c r="C454" s="146">
        <v>1</v>
      </c>
      <c r="D454" s="146">
        <v>1</v>
      </c>
      <c r="E454" s="147" t="s">
        <v>561</v>
      </c>
      <c r="F454" s="149">
        <v>0</v>
      </c>
      <c r="G454" s="933"/>
      <c r="H454" s="904"/>
      <c r="I454" s="904"/>
      <c r="J454" s="904"/>
      <c r="L454" s="916"/>
      <c r="M454" s="916"/>
      <c r="N454" s="916"/>
    </row>
    <row r="455" spans="1:14">
      <c r="A455" s="106"/>
      <c r="B455" s="329"/>
      <c r="C455" s="146"/>
      <c r="D455" s="146"/>
      <c r="E455" s="147"/>
      <c r="F455" s="149"/>
      <c r="G455" s="933"/>
      <c r="H455" s="904"/>
      <c r="I455" s="904"/>
      <c r="J455" s="904"/>
      <c r="L455" s="916"/>
      <c r="M455" s="916"/>
      <c r="N455" s="916"/>
    </row>
    <row r="456" spans="1:14" ht="14">
      <c r="A456" s="107"/>
      <c r="B456" s="227" t="s">
        <v>1064</v>
      </c>
      <c r="C456" s="144">
        <v>1</v>
      </c>
      <c r="D456" s="144">
        <v>1</v>
      </c>
      <c r="E456" s="148" t="s">
        <v>561</v>
      </c>
      <c r="F456" s="145">
        <v>0</v>
      </c>
      <c r="G456" s="934"/>
      <c r="H456" s="905"/>
      <c r="I456" s="905"/>
      <c r="J456" s="905"/>
      <c r="L456" s="917"/>
      <c r="M456" s="917"/>
      <c r="N456" s="917"/>
    </row>
    <row r="457" spans="1:14" ht="28">
      <c r="A457" s="92" t="s">
        <v>243</v>
      </c>
      <c r="B457" s="694" t="s">
        <v>1187</v>
      </c>
      <c r="C457" s="55">
        <v>1</v>
      </c>
      <c r="D457" s="55">
        <v>1</v>
      </c>
      <c r="E457" s="56" t="s">
        <v>561</v>
      </c>
      <c r="F457" s="57">
        <v>0</v>
      </c>
      <c r="G457" s="398">
        <f t="shared" ref="G457:G464" si="104">C457*D457*F457</f>
        <v>0</v>
      </c>
      <c r="H457" s="345" t="s">
        <v>566</v>
      </c>
      <c r="I457" s="345" t="s">
        <v>566</v>
      </c>
      <c r="J457" s="345" t="s">
        <v>566</v>
      </c>
      <c r="L457" s="806" t="str">
        <f t="shared" si="101"/>
        <v/>
      </c>
      <c r="M457" s="806" t="str">
        <f t="shared" si="102"/>
        <v/>
      </c>
      <c r="N457" s="806" t="str">
        <f t="shared" si="103"/>
        <v/>
      </c>
    </row>
    <row r="458" spans="1:14" ht="28">
      <c r="A458" s="91" t="s">
        <v>244</v>
      </c>
      <c r="B458" s="696" t="s">
        <v>1188</v>
      </c>
      <c r="C458" s="55">
        <v>1</v>
      </c>
      <c r="D458" s="55">
        <v>1</v>
      </c>
      <c r="E458" s="56" t="s">
        <v>561</v>
      </c>
      <c r="F458" s="57">
        <v>0</v>
      </c>
      <c r="G458" s="398">
        <f t="shared" si="104"/>
        <v>0</v>
      </c>
      <c r="H458" s="345" t="s">
        <v>566</v>
      </c>
      <c r="I458" s="345" t="s">
        <v>566</v>
      </c>
      <c r="J458" s="345" t="s">
        <v>566</v>
      </c>
      <c r="L458" s="806" t="str">
        <f t="shared" si="101"/>
        <v/>
      </c>
      <c r="M458" s="806" t="str">
        <f t="shared" si="102"/>
        <v/>
      </c>
      <c r="N458" s="806" t="str">
        <f t="shared" si="103"/>
        <v/>
      </c>
    </row>
    <row r="459" spans="1:14" ht="28">
      <c r="A459" s="91" t="s">
        <v>743</v>
      </c>
      <c r="B459" s="696" t="s">
        <v>1163</v>
      </c>
      <c r="C459" s="55">
        <v>1</v>
      </c>
      <c r="D459" s="55">
        <v>1</v>
      </c>
      <c r="E459" s="56" t="s">
        <v>561</v>
      </c>
      <c r="F459" s="57">
        <v>0</v>
      </c>
      <c r="G459" s="398">
        <f t="shared" si="104"/>
        <v>0</v>
      </c>
      <c r="H459" s="345" t="s">
        <v>566</v>
      </c>
      <c r="I459" s="345" t="s">
        <v>566</v>
      </c>
      <c r="J459" s="345" t="s">
        <v>566</v>
      </c>
      <c r="L459" s="806" t="str">
        <f t="shared" si="101"/>
        <v/>
      </c>
      <c r="M459" s="806" t="str">
        <f t="shared" si="102"/>
        <v/>
      </c>
      <c r="N459" s="806" t="str">
        <f t="shared" si="103"/>
        <v/>
      </c>
    </row>
    <row r="460" spans="1:14" s="238" customFormat="1" ht="28">
      <c r="A460" s="91" t="s">
        <v>744</v>
      </c>
      <c r="B460" s="696" t="s">
        <v>1164</v>
      </c>
      <c r="C460" s="55">
        <v>1</v>
      </c>
      <c r="D460" s="55">
        <v>1</v>
      </c>
      <c r="E460" s="209" t="s">
        <v>561</v>
      </c>
      <c r="F460" s="57">
        <v>0</v>
      </c>
      <c r="G460" s="398">
        <f t="shared" si="104"/>
        <v>0</v>
      </c>
      <c r="H460" s="345" t="s">
        <v>566</v>
      </c>
      <c r="I460" s="345" t="s">
        <v>566</v>
      </c>
      <c r="J460" s="345" t="s">
        <v>566</v>
      </c>
      <c r="L460" s="806" t="str">
        <f t="shared" si="101"/>
        <v/>
      </c>
      <c r="M460" s="806" t="str">
        <f t="shared" si="102"/>
        <v/>
      </c>
      <c r="N460" s="806" t="str">
        <f t="shared" si="103"/>
        <v/>
      </c>
    </row>
    <row r="461" spans="1:14" ht="28">
      <c r="A461" s="91" t="s">
        <v>245</v>
      </c>
      <c r="B461" s="696" t="s">
        <v>1165</v>
      </c>
      <c r="C461" s="55">
        <v>1</v>
      </c>
      <c r="D461" s="55">
        <v>1</v>
      </c>
      <c r="E461" s="56" t="s">
        <v>561</v>
      </c>
      <c r="F461" s="57">
        <v>0</v>
      </c>
      <c r="G461" s="398">
        <f t="shared" si="104"/>
        <v>0</v>
      </c>
      <c r="H461" s="345" t="s">
        <v>566</v>
      </c>
      <c r="I461" s="345" t="s">
        <v>566</v>
      </c>
      <c r="J461" s="345" t="s">
        <v>566</v>
      </c>
      <c r="L461" s="806" t="str">
        <f t="shared" si="101"/>
        <v/>
      </c>
      <c r="M461" s="806" t="str">
        <f t="shared" si="102"/>
        <v/>
      </c>
      <c r="N461" s="806" t="str">
        <f t="shared" si="103"/>
        <v/>
      </c>
    </row>
    <row r="462" spans="1:14" ht="28">
      <c r="A462" s="91" t="s">
        <v>246</v>
      </c>
      <c r="B462" s="696" t="s">
        <v>1189</v>
      </c>
      <c r="C462" s="55">
        <v>1</v>
      </c>
      <c r="D462" s="55">
        <v>1</v>
      </c>
      <c r="E462" s="56" t="s">
        <v>561</v>
      </c>
      <c r="F462" s="57">
        <v>0</v>
      </c>
      <c r="G462" s="398">
        <f t="shared" si="104"/>
        <v>0</v>
      </c>
      <c r="H462" s="345" t="s">
        <v>566</v>
      </c>
      <c r="I462" s="345" t="s">
        <v>566</v>
      </c>
      <c r="J462" s="345" t="s">
        <v>566</v>
      </c>
      <c r="L462" s="806" t="str">
        <f t="shared" si="101"/>
        <v/>
      </c>
      <c r="M462" s="806" t="str">
        <f t="shared" si="102"/>
        <v/>
      </c>
      <c r="N462" s="806" t="str">
        <f t="shared" si="103"/>
        <v/>
      </c>
    </row>
    <row r="463" spans="1:14" ht="28">
      <c r="A463" s="91" t="s">
        <v>247</v>
      </c>
      <c r="B463" s="696" t="s">
        <v>1190</v>
      </c>
      <c r="C463" s="55">
        <v>1</v>
      </c>
      <c r="D463" s="55">
        <v>1</v>
      </c>
      <c r="E463" s="56" t="s">
        <v>561</v>
      </c>
      <c r="F463" s="57">
        <v>0</v>
      </c>
      <c r="G463" s="398">
        <f t="shared" si="104"/>
        <v>0</v>
      </c>
      <c r="H463" s="345" t="s">
        <v>566</v>
      </c>
      <c r="I463" s="345" t="s">
        <v>566</v>
      </c>
      <c r="J463" s="345" t="s">
        <v>566</v>
      </c>
      <c r="L463" s="806" t="str">
        <f t="shared" si="101"/>
        <v/>
      </c>
      <c r="M463" s="806" t="str">
        <f t="shared" si="102"/>
        <v/>
      </c>
      <c r="N463" s="806" t="str">
        <f t="shared" si="103"/>
        <v/>
      </c>
    </row>
    <row r="464" spans="1:14" ht="28">
      <c r="A464" s="91" t="s">
        <v>248</v>
      </c>
      <c r="B464" s="696" t="s">
        <v>897</v>
      </c>
      <c r="C464" s="55">
        <v>1</v>
      </c>
      <c r="D464" s="55">
        <v>1</v>
      </c>
      <c r="E464" s="56" t="s">
        <v>561</v>
      </c>
      <c r="F464" s="57">
        <v>0</v>
      </c>
      <c r="G464" s="398">
        <f t="shared" si="104"/>
        <v>0</v>
      </c>
      <c r="H464" s="345" t="s">
        <v>566</v>
      </c>
      <c r="I464" s="345" t="s">
        <v>566</v>
      </c>
      <c r="J464" s="345" t="s">
        <v>566</v>
      </c>
      <c r="L464" s="806" t="str">
        <f t="shared" si="101"/>
        <v/>
      </c>
      <c r="M464" s="806" t="str">
        <f t="shared" si="102"/>
        <v/>
      </c>
      <c r="N464" s="806" t="str">
        <f t="shared" si="103"/>
        <v/>
      </c>
    </row>
    <row r="465" spans="1:14" s="51" customFormat="1" ht="19" customHeight="1">
      <c r="A465" s="88">
        <v>31</v>
      </c>
      <c r="B465" s="617" t="s">
        <v>1191</v>
      </c>
      <c r="C465" s="77"/>
      <c r="D465" s="143"/>
      <c r="E465" s="78"/>
      <c r="F465" s="78"/>
      <c r="G465" s="399">
        <f>SUM(G449:G464)</f>
        <v>0</v>
      </c>
      <c r="H465" s="244"/>
      <c r="I465" s="244"/>
      <c r="J465" s="244"/>
      <c r="L465" s="808">
        <f>SUM(L449:L464)</f>
        <v>0</v>
      </c>
      <c r="M465" s="808">
        <f>SUM(M449:M464)</f>
        <v>0</v>
      </c>
      <c r="N465" s="808">
        <f>SUM(N449:N464)</f>
        <v>0</v>
      </c>
    </row>
    <row r="466" spans="1:14">
      <c r="A466" s="86"/>
      <c r="D466" s="86"/>
      <c r="G466" s="80"/>
    </row>
    <row r="467" spans="1:14">
      <c r="A467" s="87">
        <v>32</v>
      </c>
      <c r="B467" s="173" t="s">
        <v>1192</v>
      </c>
      <c r="C467" s="70"/>
      <c r="D467" s="105"/>
      <c r="E467" s="71"/>
      <c r="F467" s="71"/>
      <c r="G467" s="80"/>
    </row>
    <row r="468" spans="1:14" ht="42">
      <c r="A468" s="247" t="s">
        <v>818</v>
      </c>
      <c r="B468" s="246" t="s">
        <v>560</v>
      </c>
      <c r="C468" s="246" t="s">
        <v>917</v>
      </c>
      <c r="D468" s="246" t="s">
        <v>918</v>
      </c>
      <c r="E468" s="246" t="s">
        <v>919</v>
      </c>
      <c r="F468" s="246" t="s">
        <v>920</v>
      </c>
      <c r="G468" s="250" t="s">
        <v>558</v>
      </c>
      <c r="H468" s="404" t="s">
        <v>2793</v>
      </c>
      <c r="I468" s="404" t="s">
        <v>820</v>
      </c>
      <c r="J468" s="404" t="s">
        <v>2858</v>
      </c>
      <c r="K468" s="304"/>
      <c r="L468" s="805" t="s">
        <v>2793</v>
      </c>
      <c r="M468" s="805" t="s">
        <v>820</v>
      </c>
      <c r="N468" s="805" t="s">
        <v>2858</v>
      </c>
    </row>
    <row r="469" spans="1:14" ht="28">
      <c r="A469" s="91" t="s">
        <v>249</v>
      </c>
      <c r="B469" s="175" t="s">
        <v>1193</v>
      </c>
      <c r="C469" s="55">
        <v>1</v>
      </c>
      <c r="D469" s="55">
        <v>1</v>
      </c>
      <c r="E469" s="56" t="s">
        <v>561</v>
      </c>
      <c r="F469" s="57">
        <v>0</v>
      </c>
      <c r="G469" s="398">
        <f>C469*D469*F469</f>
        <v>0</v>
      </c>
      <c r="H469" s="345" t="s">
        <v>566</v>
      </c>
      <c r="I469" s="345" t="s">
        <v>566</v>
      </c>
      <c r="J469" s="345" t="s">
        <v>566</v>
      </c>
      <c r="L469" s="806" t="str">
        <f>IF(OR(H469="Oui",H469="Yes"),G469,"")</f>
        <v/>
      </c>
      <c r="M469" s="806" t="str">
        <f>IF(OR(I469="Oui",I469="Yes"),G469,"")</f>
        <v/>
      </c>
      <c r="N469" s="806" t="str">
        <f>IF(OR(J469="Oui",J469="Yes"),G469,"")</f>
        <v/>
      </c>
    </row>
    <row r="470" spans="1:14" ht="28">
      <c r="A470" s="91" t="s">
        <v>250</v>
      </c>
      <c r="B470" s="175" t="s">
        <v>1194</v>
      </c>
      <c r="C470" s="55">
        <v>1</v>
      </c>
      <c r="D470" s="55">
        <v>1</v>
      </c>
      <c r="E470" s="56" t="s">
        <v>561</v>
      </c>
      <c r="F470" s="57">
        <v>0</v>
      </c>
      <c r="G470" s="398">
        <f>C470*D470*F470</f>
        <v>0</v>
      </c>
      <c r="H470" s="345" t="s">
        <v>566</v>
      </c>
      <c r="I470" s="345" t="s">
        <v>566</v>
      </c>
      <c r="J470" s="345" t="s">
        <v>566</v>
      </c>
      <c r="L470" s="806" t="str">
        <f t="shared" ref="L470:L486" si="105">IF(OR(H470="Oui",H470="Yes"),G470,"")</f>
        <v/>
      </c>
      <c r="M470" s="806" t="str">
        <f t="shared" ref="M470:M486" si="106">IF(OR(I470="Oui",I470="Yes"),G470,"")</f>
        <v/>
      </c>
      <c r="N470" s="806" t="str">
        <f t="shared" ref="N470:N486" si="107">IF(OR(J470="Oui",J470="Yes"),G470,"")</f>
        <v/>
      </c>
    </row>
    <row r="471" spans="1:14" ht="14">
      <c r="A471" s="108">
        <v>32.15</v>
      </c>
      <c r="B471" s="188" t="s">
        <v>1195</v>
      </c>
      <c r="C471" s="150"/>
      <c r="D471" s="151"/>
      <c r="E471" s="152"/>
      <c r="F471" s="153"/>
      <c r="G471" s="932">
        <f>(C472*D472*F472)+(C474*D474*F474)</f>
        <v>0</v>
      </c>
      <c r="H471" s="903" t="s">
        <v>566</v>
      </c>
      <c r="I471" s="903" t="s">
        <v>566</v>
      </c>
      <c r="J471" s="903" t="s">
        <v>566</v>
      </c>
      <c r="L471" s="915" t="str">
        <f t="shared" si="105"/>
        <v/>
      </c>
      <c r="M471" s="915" t="str">
        <f t="shared" si="106"/>
        <v/>
      </c>
      <c r="N471" s="915" t="str">
        <f t="shared" si="107"/>
        <v/>
      </c>
    </row>
    <row r="472" spans="1:14" ht="14">
      <c r="A472" s="109"/>
      <c r="B472" s="225" t="s">
        <v>1196</v>
      </c>
      <c r="C472" s="146">
        <v>1</v>
      </c>
      <c r="D472" s="146">
        <v>1</v>
      </c>
      <c r="E472" s="147" t="s">
        <v>561</v>
      </c>
      <c r="F472" s="149">
        <v>0</v>
      </c>
      <c r="G472" s="933"/>
      <c r="H472" s="904"/>
      <c r="I472" s="904"/>
      <c r="J472" s="904"/>
      <c r="L472" s="916"/>
      <c r="M472" s="916"/>
      <c r="N472" s="916"/>
    </row>
    <row r="473" spans="1:14" ht="14">
      <c r="A473" s="109"/>
      <c r="B473" s="620" t="s">
        <v>1197</v>
      </c>
      <c r="C473" s="144">
        <v>1</v>
      </c>
      <c r="D473" s="144">
        <v>1</v>
      </c>
      <c r="E473" s="148" t="s">
        <v>561</v>
      </c>
      <c r="F473" s="145">
        <v>0</v>
      </c>
      <c r="G473" s="933"/>
      <c r="H473" s="904"/>
      <c r="I473" s="904"/>
      <c r="J473" s="904"/>
      <c r="L473" s="916"/>
      <c r="M473" s="916"/>
      <c r="N473" s="916"/>
    </row>
    <row r="474" spans="1:14">
      <c r="A474" s="110"/>
      <c r="B474" s="620"/>
      <c r="C474" s="144"/>
      <c r="D474" s="144"/>
      <c r="E474" s="148"/>
      <c r="F474" s="145"/>
      <c r="G474" s="934"/>
      <c r="H474" s="905"/>
      <c r="I474" s="905"/>
      <c r="J474" s="905"/>
      <c r="L474" s="917"/>
      <c r="M474" s="917"/>
      <c r="N474" s="917"/>
    </row>
    <row r="475" spans="1:14" ht="28">
      <c r="A475" s="92" t="s">
        <v>251</v>
      </c>
      <c r="B475" s="694" t="s">
        <v>1198</v>
      </c>
      <c r="C475" s="55">
        <v>1</v>
      </c>
      <c r="D475" s="55">
        <v>1</v>
      </c>
      <c r="E475" s="56" t="s">
        <v>561</v>
      </c>
      <c r="F475" s="57">
        <v>0</v>
      </c>
      <c r="G475" s="398">
        <f t="shared" ref="G475:G486" si="108">C475*D475*F475</f>
        <v>0</v>
      </c>
      <c r="H475" s="345" t="s">
        <v>566</v>
      </c>
      <c r="I475" s="345" t="s">
        <v>566</v>
      </c>
      <c r="J475" s="345" t="s">
        <v>566</v>
      </c>
      <c r="L475" s="806" t="str">
        <f t="shared" si="105"/>
        <v/>
      </c>
      <c r="M475" s="806" t="str">
        <f t="shared" si="106"/>
        <v/>
      </c>
      <c r="N475" s="806" t="str">
        <f t="shared" si="107"/>
        <v/>
      </c>
    </row>
    <row r="476" spans="1:14" ht="28">
      <c r="A476" s="92" t="s">
        <v>745</v>
      </c>
      <c r="B476" s="694" t="s">
        <v>1199</v>
      </c>
      <c r="C476" s="55">
        <v>1</v>
      </c>
      <c r="D476" s="55">
        <v>1</v>
      </c>
      <c r="E476" s="56" t="s">
        <v>561</v>
      </c>
      <c r="F476" s="57">
        <v>0</v>
      </c>
      <c r="G476" s="398">
        <f t="shared" si="108"/>
        <v>0</v>
      </c>
      <c r="H476" s="345" t="s">
        <v>566</v>
      </c>
      <c r="I476" s="345" t="s">
        <v>566</v>
      </c>
      <c r="J476" s="345" t="s">
        <v>566</v>
      </c>
      <c r="L476" s="806" t="str">
        <f t="shared" si="105"/>
        <v/>
      </c>
      <c r="M476" s="806" t="str">
        <f t="shared" si="106"/>
        <v/>
      </c>
      <c r="N476" s="806" t="str">
        <f t="shared" si="107"/>
        <v/>
      </c>
    </row>
    <row r="477" spans="1:14" ht="28">
      <c r="A477" s="91" t="s">
        <v>252</v>
      </c>
      <c r="B477" s="696" t="s">
        <v>1200</v>
      </c>
      <c r="C477" s="55">
        <v>1</v>
      </c>
      <c r="D477" s="55">
        <v>1</v>
      </c>
      <c r="E477" s="56" t="s">
        <v>561</v>
      </c>
      <c r="F477" s="57">
        <v>0</v>
      </c>
      <c r="G477" s="398">
        <f t="shared" si="108"/>
        <v>0</v>
      </c>
      <c r="H477" s="345" t="s">
        <v>566</v>
      </c>
      <c r="I477" s="345" t="s">
        <v>566</v>
      </c>
      <c r="J477" s="345" t="s">
        <v>566</v>
      </c>
      <c r="L477" s="806" t="str">
        <f t="shared" si="105"/>
        <v/>
      </c>
      <c r="M477" s="806" t="str">
        <f t="shared" si="106"/>
        <v/>
      </c>
      <c r="N477" s="806" t="str">
        <f t="shared" si="107"/>
        <v/>
      </c>
    </row>
    <row r="478" spans="1:14" ht="28">
      <c r="A478" s="91" t="s">
        <v>253</v>
      </c>
      <c r="B478" s="696" t="s">
        <v>1201</v>
      </c>
      <c r="C478" s="55">
        <v>1</v>
      </c>
      <c r="D478" s="55">
        <v>1</v>
      </c>
      <c r="E478" s="56" t="s">
        <v>561</v>
      </c>
      <c r="F478" s="57">
        <v>0</v>
      </c>
      <c r="G478" s="398">
        <f t="shared" si="108"/>
        <v>0</v>
      </c>
      <c r="H478" s="345" t="s">
        <v>566</v>
      </c>
      <c r="I478" s="345" t="s">
        <v>566</v>
      </c>
      <c r="J478" s="345" t="s">
        <v>566</v>
      </c>
      <c r="L478" s="806" t="str">
        <f t="shared" si="105"/>
        <v/>
      </c>
      <c r="M478" s="806" t="str">
        <f t="shared" si="106"/>
        <v/>
      </c>
      <c r="N478" s="806" t="str">
        <f t="shared" si="107"/>
        <v/>
      </c>
    </row>
    <row r="479" spans="1:14" ht="28">
      <c r="A479" s="91" t="s">
        <v>746</v>
      </c>
      <c r="B479" s="696" t="s">
        <v>1202</v>
      </c>
      <c r="C479" s="55">
        <v>1</v>
      </c>
      <c r="D479" s="55">
        <v>1</v>
      </c>
      <c r="E479" s="56" t="s">
        <v>561</v>
      </c>
      <c r="F479" s="57">
        <v>0</v>
      </c>
      <c r="G479" s="398">
        <f t="shared" si="108"/>
        <v>0</v>
      </c>
      <c r="H479" s="345" t="s">
        <v>566</v>
      </c>
      <c r="I479" s="345" t="s">
        <v>566</v>
      </c>
      <c r="J479" s="345" t="s">
        <v>566</v>
      </c>
      <c r="L479" s="806" t="str">
        <f t="shared" si="105"/>
        <v/>
      </c>
      <c r="M479" s="806" t="str">
        <f t="shared" si="106"/>
        <v/>
      </c>
      <c r="N479" s="806" t="str">
        <f t="shared" si="107"/>
        <v/>
      </c>
    </row>
    <row r="480" spans="1:14" ht="42">
      <c r="A480" s="91" t="s">
        <v>747</v>
      </c>
      <c r="B480" s="696" t="s">
        <v>1203</v>
      </c>
      <c r="C480" s="55">
        <v>1</v>
      </c>
      <c r="D480" s="55">
        <v>1</v>
      </c>
      <c r="E480" s="56" t="s">
        <v>561</v>
      </c>
      <c r="F480" s="57">
        <v>0</v>
      </c>
      <c r="G480" s="398">
        <f t="shared" si="108"/>
        <v>0</v>
      </c>
      <c r="H480" s="345" t="s">
        <v>566</v>
      </c>
      <c r="I480" s="345" t="s">
        <v>566</v>
      </c>
      <c r="J480" s="345" t="s">
        <v>566</v>
      </c>
      <c r="L480" s="806" t="str">
        <f t="shared" si="105"/>
        <v/>
      </c>
      <c r="M480" s="806" t="str">
        <f t="shared" si="106"/>
        <v/>
      </c>
      <c r="N480" s="806" t="str">
        <f t="shared" si="107"/>
        <v/>
      </c>
    </row>
    <row r="481" spans="1:14" ht="25.5" customHeight="1">
      <c r="A481" s="111" t="s">
        <v>254</v>
      </c>
      <c r="B481" s="696" t="s">
        <v>1204</v>
      </c>
      <c r="C481" s="55">
        <v>1</v>
      </c>
      <c r="D481" s="55">
        <v>1</v>
      </c>
      <c r="E481" s="56" t="s">
        <v>561</v>
      </c>
      <c r="F481" s="57">
        <v>0</v>
      </c>
      <c r="G481" s="398">
        <f t="shared" si="108"/>
        <v>0</v>
      </c>
      <c r="H481" s="345" t="s">
        <v>566</v>
      </c>
      <c r="I481" s="345" t="s">
        <v>566</v>
      </c>
      <c r="J481" s="345" t="s">
        <v>566</v>
      </c>
      <c r="L481" s="806" t="str">
        <f t="shared" si="105"/>
        <v/>
      </c>
      <c r="M481" s="806" t="str">
        <f t="shared" si="106"/>
        <v/>
      </c>
      <c r="N481" s="806" t="str">
        <f t="shared" si="107"/>
        <v/>
      </c>
    </row>
    <row r="482" spans="1:14" ht="28">
      <c r="A482" s="91" t="s">
        <v>255</v>
      </c>
      <c r="B482" s="696" t="s">
        <v>1205</v>
      </c>
      <c r="C482" s="55">
        <v>1</v>
      </c>
      <c r="D482" s="55">
        <v>1</v>
      </c>
      <c r="E482" s="56" t="s">
        <v>561</v>
      </c>
      <c r="F482" s="57">
        <v>0</v>
      </c>
      <c r="G482" s="398">
        <f t="shared" si="108"/>
        <v>0</v>
      </c>
      <c r="H482" s="345" t="s">
        <v>566</v>
      </c>
      <c r="I482" s="345" t="s">
        <v>566</v>
      </c>
      <c r="J482" s="345" t="s">
        <v>566</v>
      </c>
      <c r="L482" s="806" t="str">
        <f t="shared" si="105"/>
        <v/>
      </c>
      <c r="M482" s="806" t="str">
        <f t="shared" si="106"/>
        <v/>
      </c>
      <c r="N482" s="806" t="str">
        <f t="shared" si="107"/>
        <v/>
      </c>
    </row>
    <row r="483" spans="1:14" ht="28">
      <c r="A483" s="91" t="s">
        <v>256</v>
      </c>
      <c r="B483" s="696" t="s">
        <v>1190</v>
      </c>
      <c r="C483" s="55">
        <v>1</v>
      </c>
      <c r="D483" s="55">
        <v>1</v>
      </c>
      <c r="E483" s="56" t="s">
        <v>561</v>
      </c>
      <c r="F483" s="57">
        <v>0</v>
      </c>
      <c r="G483" s="398">
        <f t="shared" si="108"/>
        <v>0</v>
      </c>
      <c r="H483" s="345" t="s">
        <v>566</v>
      </c>
      <c r="I483" s="345" t="s">
        <v>566</v>
      </c>
      <c r="J483" s="345" t="s">
        <v>566</v>
      </c>
      <c r="L483" s="806" t="str">
        <f t="shared" si="105"/>
        <v/>
      </c>
      <c r="M483" s="806" t="str">
        <f t="shared" si="106"/>
        <v/>
      </c>
      <c r="N483" s="806" t="str">
        <f t="shared" si="107"/>
        <v/>
      </c>
    </row>
    <row r="484" spans="1:14" ht="28">
      <c r="A484" s="91" t="s">
        <v>748</v>
      </c>
      <c r="B484" s="696" t="s">
        <v>1206</v>
      </c>
      <c r="C484" s="55">
        <v>1</v>
      </c>
      <c r="D484" s="55">
        <v>1</v>
      </c>
      <c r="E484" s="56" t="s">
        <v>561</v>
      </c>
      <c r="F484" s="57">
        <v>0</v>
      </c>
      <c r="G484" s="398">
        <f t="shared" si="108"/>
        <v>0</v>
      </c>
      <c r="H484" s="345" t="s">
        <v>566</v>
      </c>
      <c r="I484" s="345" t="s">
        <v>566</v>
      </c>
      <c r="J484" s="345" t="s">
        <v>566</v>
      </c>
      <c r="L484" s="806" t="str">
        <f t="shared" si="105"/>
        <v/>
      </c>
      <c r="M484" s="806" t="str">
        <f t="shared" si="106"/>
        <v/>
      </c>
      <c r="N484" s="806" t="str">
        <f t="shared" si="107"/>
        <v/>
      </c>
    </row>
    <row r="485" spans="1:14" ht="28">
      <c r="A485" s="91" t="s">
        <v>749</v>
      </c>
      <c r="B485" s="696" t="s">
        <v>1207</v>
      </c>
      <c r="C485" s="55">
        <v>1</v>
      </c>
      <c r="D485" s="55">
        <v>1</v>
      </c>
      <c r="E485" s="56" t="s">
        <v>561</v>
      </c>
      <c r="F485" s="57">
        <v>0</v>
      </c>
      <c r="G485" s="398">
        <f t="shared" si="108"/>
        <v>0</v>
      </c>
      <c r="H485" s="345" t="s">
        <v>566</v>
      </c>
      <c r="I485" s="345" t="s">
        <v>566</v>
      </c>
      <c r="J485" s="345" t="s">
        <v>566</v>
      </c>
      <c r="L485" s="806" t="str">
        <f t="shared" si="105"/>
        <v/>
      </c>
      <c r="M485" s="806" t="str">
        <f t="shared" si="106"/>
        <v/>
      </c>
      <c r="N485" s="806" t="str">
        <f t="shared" si="107"/>
        <v/>
      </c>
    </row>
    <row r="486" spans="1:14" ht="28">
      <c r="A486" s="91" t="s">
        <v>750</v>
      </c>
      <c r="B486" s="696" t="s">
        <v>897</v>
      </c>
      <c r="C486" s="55">
        <v>1</v>
      </c>
      <c r="D486" s="55">
        <v>1</v>
      </c>
      <c r="E486" s="56" t="s">
        <v>561</v>
      </c>
      <c r="F486" s="57">
        <v>0</v>
      </c>
      <c r="G486" s="398">
        <f t="shared" si="108"/>
        <v>0</v>
      </c>
      <c r="H486" s="345" t="s">
        <v>566</v>
      </c>
      <c r="I486" s="345" t="s">
        <v>566</v>
      </c>
      <c r="J486" s="345" t="s">
        <v>566</v>
      </c>
      <c r="L486" s="806" t="str">
        <f t="shared" si="105"/>
        <v/>
      </c>
      <c r="M486" s="806" t="str">
        <f t="shared" si="106"/>
        <v/>
      </c>
      <c r="N486" s="806" t="str">
        <f t="shared" si="107"/>
        <v/>
      </c>
    </row>
    <row r="487" spans="1:14" s="51" customFormat="1" ht="19" customHeight="1">
      <c r="A487" s="88">
        <v>32</v>
      </c>
      <c r="B487" s="617" t="s">
        <v>1208</v>
      </c>
      <c r="C487" s="77"/>
      <c r="D487" s="143"/>
      <c r="E487" s="78"/>
      <c r="F487" s="78"/>
      <c r="G487" s="399">
        <f>SUM(G469:G486)</f>
        <v>0</v>
      </c>
      <c r="H487" s="244"/>
      <c r="I487" s="244"/>
      <c r="J487" s="244"/>
      <c r="L487" s="808">
        <f>SUM(L469:L486)</f>
        <v>0</v>
      </c>
      <c r="M487" s="808">
        <f>SUM(M469:M486)</f>
        <v>0</v>
      </c>
      <c r="N487" s="808">
        <f>SUM(N469:N486)</f>
        <v>0</v>
      </c>
    </row>
    <row r="488" spans="1:14">
      <c r="A488" s="67"/>
      <c r="D488" s="86"/>
      <c r="G488" s="69"/>
    </row>
    <row r="489" spans="1:14">
      <c r="A489" s="87">
        <v>33</v>
      </c>
      <c r="B489" s="173" t="s">
        <v>1209</v>
      </c>
      <c r="C489" s="70"/>
      <c r="D489" s="105"/>
      <c r="E489" s="71"/>
      <c r="F489" s="71"/>
      <c r="G489" s="80"/>
    </row>
    <row r="490" spans="1:14" ht="42">
      <c r="A490" s="247" t="s">
        <v>818</v>
      </c>
      <c r="B490" s="246" t="s">
        <v>560</v>
      </c>
      <c r="C490" s="246" t="s">
        <v>917</v>
      </c>
      <c r="D490" s="246" t="s">
        <v>918</v>
      </c>
      <c r="E490" s="246" t="s">
        <v>919</v>
      </c>
      <c r="F490" s="246" t="s">
        <v>920</v>
      </c>
      <c r="G490" s="250" t="s">
        <v>558</v>
      </c>
      <c r="H490" s="404" t="s">
        <v>2793</v>
      </c>
      <c r="I490" s="404" t="s">
        <v>820</v>
      </c>
      <c r="J490" s="404" t="s">
        <v>2858</v>
      </c>
      <c r="K490" s="304"/>
      <c r="L490" s="805" t="s">
        <v>2793</v>
      </c>
      <c r="M490" s="805" t="s">
        <v>820</v>
      </c>
      <c r="N490" s="805" t="s">
        <v>2858</v>
      </c>
    </row>
    <row r="491" spans="1:14" ht="28">
      <c r="A491" s="91" t="s">
        <v>257</v>
      </c>
      <c r="B491" s="175" t="s">
        <v>1210</v>
      </c>
      <c r="C491" s="55">
        <v>1</v>
      </c>
      <c r="D491" s="55">
        <v>1</v>
      </c>
      <c r="E491" s="56" t="s">
        <v>561</v>
      </c>
      <c r="F491" s="57">
        <v>0</v>
      </c>
      <c r="G491" s="398">
        <f t="shared" ref="G491:G498" si="109">C491*D491*F491</f>
        <v>0</v>
      </c>
      <c r="H491" s="345" t="s">
        <v>566</v>
      </c>
      <c r="I491" s="345" t="s">
        <v>566</v>
      </c>
      <c r="J491" s="345" t="s">
        <v>566</v>
      </c>
      <c r="L491" s="806" t="str">
        <f>IF(OR(H491="Oui",H491="Yes"),G491,"")</f>
        <v/>
      </c>
      <c r="M491" s="806" t="str">
        <f>IF(OR(I491="Oui",I491="Yes"),G491,"")</f>
        <v/>
      </c>
      <c r="N491" s="806" t="str">
        <f>IF(OR(J491="Oui",J491="Yes"),G491,"")</f>
        <v/>
      </c>
    </row>
    <row r="492" spans="1:14" ht="28">
      <c r="A492" s="91" t="s">
        <v>258</v>
      </c>
      <c r="B492" s="175" t="s">
        <v>1211</v>
      </c>
      <c r="C492" s="55">
        <v>1</v>
      </c>
      <c r="D492" s="55">
        <v>1</v>
      </c>
      <c r="E492" s="56" t="s">
        <v>561</v>
      </c>
      <c r="F492" s="57">
        <v>0</v>
      </c>
      <c r="G492" s="398">
        <f t="shared" si="109"/>
        <v>0</v>
      </c>
      <c r="H492" s="345" t="s">
        <v>566</v>
      </c>
      <c r="I492" s="345" t="s">
        <v>566</v>
      </c>
      <c r="J492" s="345" t="s">
        <v>566</v>
      </c>
      <c r="L492" s="806" t="str">
        <f t="shared" ref="L492:L498" si="110">IF(OR(H492="Oui",H492="Yes"),G492,"")</f>
        <v/>
      </c>
      <c r="M492" s="806" t="str">
        <f t="shared" ref="M492:M498" si="111">IF(OR(I492="Oui",I492="Yes"),G492,"")</f>
        <v/>
      </c>
      <c r="N492" s="806" t="str">
        <f t="shared" ref="N492:N498" si="112">IF(OR(J492="Oui",J492="Yes"),G492,"")</f>
        <v/>
      </c>
    </row>
    <row r="493" spans="1:14" ht="28">
      <c r="A493" s="91" t="s">
        <v>259</v>
      </c>
      <c r="B493" s="175" t="s">
        <v>1212</v>
      </c>
      <c r="C493" s="55">
        <v>1</v>
      </c>
      <c r="D493" s="55">
        <v>1</v>
      </c>
      <c r="E493" s="56" t="s">
        <v>561</v>
      </c>
      <c r="F493" s="57">
        <v>0</v>
      </c>
      <c r="G493" s="398">
        <f t="shared" si="109"/>
        <v>0</v>
      </c>
      <c r="H493" s="345" t="s">
        <v>566</v>
      </c>
      <c r="I493" s="345" t="s">
        <v>566</v>
      </c>
      <c r="J493" s="345" t="s">
        <v>566</v>
      </c>
      <c r="L493" s="806" t="str">
        <f t="shared" si="110"/>
        <v/>
      </c>
      <c r="M493" s="806" t="str">
        <f t="shared" si="111"/>
        <v/>
      </c>
      <c r="N493" s="806" t="str">
        <f t="shared" si="112"/>
        <v/>
      </c>
    </row>
    <row r="494" spans="1:14" ht="28">
      <c r="A494" s="91" t="s">
        <v>260</v>
      </c>
      <c r="B494" s="175" t="s">
        <v>1213</v>
      </c>
      <c r="C494" s="55">
        <v>1</v>
      </c>
      <c r="D494" s="55">
        <v>1</v>
      </c>
      <c r="E494" s="56" t="s">
        <v>561</v>
      </c>
      <c r="F494" s="57">
        <v>0</v>
      </c>
      <c r="G494" s="398">
        <f t="shared" si="109"/>
        <v>0</v>
      </c>
      <c r="H494" s="345" t="s">
        <v>566</v>
      </c>
      <c r="I494" s="345" t="s">
        <v>566</v>
      </c>
      <c r="J494" s="345" t="s">
        <v>566</v>
      </c>
      <c r="L494" s="806" t="str">
        <f t="shared" si="110"/>
        <v/>
      </c>
      <c r="M494" s="806" t="str">
        <f t="shared" si="111"/>
        <v/>
      </c>
      <c r="N494" s="806" t="str">
        <f t="shared" si="112"/>
        <v/>
      </c>
    </row>
    <row r="495" spans="1:14" ht="28">
      <c r="A495" s="91" t="s">
        <v>261</v>
      </c>
      <c r="B495" s="175" t="s">
        <v>1214</v>
      </c>
      <c r="C495" s="55">
        <v>1</v>
      </c>
      <c r="D495" s="55">
        <v>1</v>
      </c>
      <c r="E495" s="56" t="s">
        <v>561</v>
      </c>
      <c r="F495" s="57">
        <v>0</v>
      </c>
      <c r="G495" s="398">
        <f t="shared" si="109"/>
        <v>0</v>
      </c>
      <c r="H495" s="345" t="s">
        <v>566</v>
      </c>
      <c r="I495" s="345" t="s">
        <v>566</v>
      </c>
      <c r="J495" s="345" t="s">
        <v>566</v>
      </c>
      <c r="L495" s="806" t="str">
        <f t="shared" si="110"/>
        <v/>
      </c>
      <c r="M495" s="806" t="str">
        <f t="shared" si="111"/>
        <v/>
      </c>
      <c r="N495" s="806" t="str">
        <f t="shared" si="112"/>
        <v/>
      </c>
    </row>
    <row r="496" spans="1:14" ht="28">
      <c r="A496" s="91" t="s">
        <v>262</v>
      </c>
      <c r="B496" s="175" t="s">
        <v>1215</v>
      </c>
      <c r="C496" s="55">
        <v>1</v>
      </c>
      <c r="D496" s="55">
        <v>1</v>
      </c>
      <c r="E496" s="56" t="s">
        <v>561</v>
      </c>
      <c r="F496" s="57">
        <v>0</v>
      </c>
      <c r="G496" s="398">
        <f t="shared" si="109"/>
        <v>0</v>
      </c>
      <c r="H496" s="345" t="s">
        <v>566</v>
      </c>
      <c r="I496" s="345" t="s">
        <v>566</v>
      </c>
      <c r="J496" s="345" t="s">
        <v>566</v>
      </c>
      <c r="L496" s="806" t="str">
        <f t="shared" si="110"/>
        <v/>
      </c>
      <c r="M496" s="806" t="str">
        <f t="shared" si="111"/>
        <v/>
      </c>
      <c r="N496" s="806" t="str">
        <f t="shared" si="112"/>
        <v/>
      </c>
    </row>
    <row r="497" spans="1:14" ht="28">
      <c r="A497" s="91" t="s">
        <v>263</v>
      </c>
      <c r="B497" s="175" t="s">
        <v>1216</v>
      </c>
      <c r="C497" s="55">
        <v>1</v>
      </c>
      <c r="D497" s="55">
        <v>1</v>
      </c>
      <c r="E497" s="56" t="s">
        <v>561</v>
      </c>
      <c r="F497" s="57">
        <v>0</v>
      </c>
      <c r="G497" s="398">
        <f t="shared" si="109"/>
        <v>0</v>
      </c>
      <c r="H497" s="345" t="s">
        <v>566</v>
      </c>
      <c r="I497" s="345" t="s">
        <v>566</v>
      </c>
      <c r="J497" s="345" t="s">
        <v>566</v>
      </c>
      <c r="L497" s="806" t="str">
        <f t="shared" si="110"/>
        <v/>
      </c>
      <c r="M497" s="806" t="str">
        <f t="shared" si="111"/>
        <v/>
      </c>
      <c r="N497" s="806" t="str">
        <f t="shared" si="112"/>
        <v/>
      </c>
    </row>
    <row r="498" spans="1:14" ht="28">
      <c r="A498" s="91" t="s">
        <v>264</v>
      </c>
      <c r="B498" s="175" t="s">
        <v>897</v>
      </c>
      <c r="C498" s="55">
        <v>1</v>
      </c>
      <c r="D498" s="55">
        <v>1</v>
      </c>
      <c r="E498" s="56" t="s">
        <v>561</v>
      </c>
      <c r="F498" s="57">
        <v>0</v>
      </c>
      <c r="G498" s="398">
        <f t="shared" si="109"/>
        <v>0</v>
      </c>
      <c r="H498" s="345" t="s">
        <v>566</v>
      </c>
      <c r="I498" s="345" t="s">
        <v>566</v>
      </c>
      <c r="J498" s="345" t="s">
        <v>566</v>
      </c>
      <c r="L498" s="806" t="str">
        <f t="shared" si="110"/>
        <v/>
      </c>
      <c r="M498" s="806" t="str">
        <f t="shared" si="111"/>
        <v/>
      </c>
      <c r="N498" s="806" t="str">
        <f t="shared" si="112"/>
        <v/>
      </c>
    </row>
    <row r="499" spans="1:14" s="51" customFormat="1" ht="19" customHeight="1">
      <c r="A499" s="88">
        <v>33</v>
      </c>
      <c r="B499" s="617" t="s">
        <v>1217</v>
      </c>
      <c r="C499" s="77"/>
      <c r="D499" s="143"/>
      <c r="E499" s="78"/>
      <c r="F499" s="78"/>
      <c r="G499" s="399">
        <f>SUM(G491:G498)</f>
        <v>0</v>
      </c>
      <c r="H499" s="244"/>
      <c r="I499" s="244"/>
      <c r="J499" s="244"/>
      <c r="L499" s="808">
        <f>SUM(L491:L498)</f>
        <v>0</v>
      </c>
      <c r="M499" s="808">
        <f>SUM(M491:M498)</f>
        <v>0</v>
      </c>
      <c r="N499" s="808">
        <f>SUM(N491:N498)</f>
        <v>0</v>
      </c>
    </row>
    <row r="500" spans="1:14">
      <c r="A500" s="86"/>
      <c r="D500" s="86"/>
      <c r="G500" s="80"/>
    </row>
    <row r="501" spans="1:14">
      <c r="A501" s="87">
        <v>34</v>
      </c>
      <c r="B501" s="173" t="s">
        <v>1218</v>
      </c>
      <c r="C501" s="70"/>
      <c r="D501" s="105"/>
      <c r="E501" s="71"/>
      <c r="F501" s="71"/>
      <c r="G501" s="80"/>
    </row>
    <row r="502" spans="1:14" ht="42">
      <c r="A502" s="247" t="s">
        <v>818</v>
      </c>
      <c r="B502" s="246" t="s">
        <v>560</v>
      </c>
      <c r="C502" s="246" t="s">
        <v>917</v>
      </c>
      <c r="D502" s="246" t="s">
        <v>918</v>
      </c>
      <c r="E502" s="246" t="s">
        <v>919</v>
      </c>
      <c r="F502" s="246" t="s">
        <v>920</v>
      </c>
      <c r="G502" s="250" t="s">
        <v>558</v>
      </c>
      <c r="H502" s="404" t="s">
        <v>2793</v>
      </c>
      <c r="I502" s="404" t="s">
        <v>820</v>
      </c>
      <c r="J502" s="404" t="s">
        <v>2858</v>
      </c>
      <c r="K502" s="304"/>
      <c r="L502" s="805" t="s">
        <v>2793</v>
      </c>
      <c r="M502" s="805" t="s">
        <v>820</v>
      </c>
      <c r="N502" s="805" t="s">
        <v>2858</v>
      </c>
    </row>
    <row r="503" spans="1:14" ht="28">
      <c r="A503" s="91" t="s">
        <v>265</v>
      </c>
      <c r="B503" s="175" t="s">
        <v>1219</v>
      </c>
      <c r="C503" s="55">
        <v>1</v>
      </c>
      <c r="D503" s="55">
        <v>1</v>
      </c>
      <c r="E503" s="56" t="s">
        <v>561</v>
      </c>
      <c r="F503" s="57">
        <v>0</v>
      </c>
      <c r="G503" s="398">
        <f t="shared" ref="G503:G517" si="113">C503*D503*F503</f>
        <v>0</v>
      </c>
      <c r="H503" s="345" t="s">
        <v>566</v>
      </c>
      <c r="I503" s="345" t="s">
        <v>566</v>
      </c>
      <c r="J503" s="345" t="s">
        <v>566</v>
      </c>
      <c r="L503" s="806" t="str">
        <f>IF(OR(H503="Oui",H503="Yes"),G503,"")</f>
        <v/>
      </c>
      <c r="M503" s="806" t="str">
        <f>IF(OR(I503="Oui",I503="Yes"),G503,"")</f>
        <v/>
      </c>
      <c r="N503" s="806" t="str">
        <f>IF(OR(J503="Oui",J503="Yes"),G503,"")</f>
        <v/>
      </c>
    </row>
    <row r="504" spans="1:14" ht="28">
      <c r="A504" s="91" t="s">
        <v>266</v>
      </c>
      <c r="B504" s="175" t="s">
        <v>1220</v>
      </c>
      <c r="C504" s="55">
        <v>1</v>
      </c>
      <c r="D504" s="55">
        <v>1</v>
      </c>
      <c r="E504" s="56" t="s">
        <v>561</v>
      </c>
      <c r="F504" s="57">
        <v>0</v>
      </c>
      <c r="G504" s="398">
        <f t="shared" si="113"/>
        <v>0</v>
      </c>
      <c r="H504" s="345" t="s">
        <v>566</v>
      </c>
      <c r="I504" s="345" t="s">
        <v>566</v>
      </c>
      <c r="J504" s="345" t="s">
        <v>566</v>
      </c>
      <c r="L504" s="806" t="str">
        <f t="shared" ref="L504:L517" si="114">IF(OR(H504="Oui",H504="Yes"),G504,"")</f>
        <v/>
      </c>
      <c r="M504" s="806" t="str">
        <f t="shared" ref="M504:M517" si="115">IF(OR(I504="Oui",I504="Yes"),G504,"")</f>
        <v/>
      </c>
      <c r="N504" s="806" t="str">
        <f t="shared" ref="N504:N517" si="116">IF(OR(J504="Oui",J504="Yes"),G504,"")</f>
        <v/>
      </c>
    </row>
    <row r="505" spans="1:14" ht="28">
      <c r="A505" s="91" t="s">
        <v>267</v>
      </c>
      <c r="B505" s="175" t="s">
        <v>1221</v>
      </c>
      <c r="C505" s="55">
        <v>1</v>
      </c>
      <c r="D505" s="55">
        <v>1</v>
      </c>
      <c r="E505" s="56" t="s">
        <v>561</v>
      </c>
      <c r="F505" s="57">
        <v>0</v>
      </c>
      <c r="G505" s="398">
        <f t="shared" si="113"/>
        <v>0</v>
      </c>
      <c r="H505" s="345" t="s">
        <v>566</v>
      </c>
      <c r="I505" s="345" t="s">
        <v>566</v>
      </c>
      <c r="J505" s="345" t="s">
        <v>566</v>
      </c>
      <c r="L505" s="806" t="str">
        <f t="shared" si="114"/>
        <v/>
      </c>
      <c r="M505" s="806" t="str">
        <f t="shared" si="115"/>
        <v/>
      </c>
      <c r="N505" s="806" t="str">
        <f t="shared" si="116"/>
        <v/>
      </c>
    </row>
    <row r="506" spans="1:14" ht="28">
      <c r="A506" s="91" t="s">
        <v>268</v>
      </c>
      <c r="B506" s="175" t="s">
        <v>1222</v>
      </c>
      <c r="C506" s="55">
        <v>1</v>
      </c>
      <c r="D506" s="55">
        <v>1</v>
      </c>
      <c r="E506" s="56" t="s">
        <v>561</v>
      </c>
      <c r="F506" s="57">
        <v>0</v>
      </c>
      <c r="G506" s="398">
        <f t="shared" si="113"/>
        <v>0</v>
      </c>
      <c r="H506" s="345" t="s">
        <v>566</v>
      </c>
      <c r="I506" s="345" t="s">
        <v>566</v>
      </c>
      <c r="J506" s="345" t="s">
        <v>566</v>
      </c>
      <c r="L506" s="806" t="str">
        <f t="shared" si="114"/>
        <v/>
      </c>
      <c r="M506" s="806" t="str">
        <f t="shared" si="115"/>
        <v/>
      </c>
      <c r="N506" s="806" t="str">
        <f t="shared" si="116"/>
        <v/>
      </c>
    </row>
    <row r="507" spans="1:14" ht="24" customHeight="1">
      <c r="A507" s="91" t="s">
        <v>269</v>
      </c>
      <c r="B507" s="175" t="s">
        <v>1223</v>
      </c>
      <c r="C507" s="55">
        <v>1</v>
      </c>
      <c r="D507" s="55">
        <v>1</v>
      </c>
      <c r="E507" s="56" t="s">
        <v>561</v>
      </c>
      <c r="F507" s="57">
        <v>0</v>
      </c>
      <c r="G507" s="398">
        <f t="shared" si="113"/>
        <v>0</v>
      </c>
      <c r="H507" s="345" t="s">
        <v>566</v>
      </c>
      <c r="I507" s="345" t="s">
        <v>566</v>
      </c>
      <c r="J507" s="345" t="s">
        <v>566</v>
      </c>
      <c r="L507" s="806" t="str">
        <f t="shared" si="114"/>
        <v/>
      </c>
      <c r="M507" s="806" t="str">
        <f t="shared" si="115"/>
        <v/>
      </c>
      <c r="N507" s="806" t="str">
        <f t="shared" si="116"/>
        <v/>
      </c>
    </row>
    <row r="508" spans="1:14" ht="28">
      <c r="A508" s="111" t="s">
        <v>270</v>
      </c>
      <c r="B508" s="175" t="s">
        <v>1224</v>
      </c>
      <c r="C508" s="55">
        <v>1</v>
      </c>
      <c r="D508" s="55">
        <v>1</v>
      </c>
      <c r="E508" s="56" t="s">
        <v>561</v>
      </c>
      <c r="F508" s="57">
        <v>0</v>
      </c>
      <c r="G508" s="398">
        <f t="shared" si="113"/>
        <v>0</v>
      </c>
      <c r="H508" s="345" t="s">
        <v>566</v>
      </c>
      <c r="I508" s="345" t="s">
        <v>566</v>
      </c>
      <c r="J508" s="345" t="s">
        <v>566</v>
      </c>
      <c r="L508" s="806" t="str">
        <f t="shared" si="114"/>
        <v/>
      </c>
      <c r="M508" s="806" t="str">
        <f t="shared" si="115"/>
        <v/>
      </c>
      <c r="N508" s="806" t="str">
        <f t="shared" si="116"/>
        <v/>
      </c>
    </row>
    <row r="509" spans="1:14" ht="28">
      <c r="A509" s="91" t="s">
        <v>271</v>
      </c>
      <c r="B509" s="175" t="s">
        <v>1225</v>
      </c>
      <c r="C509" s="55">
        <v>1</v>
      </c>
      <c r="D509" s="55">
        <v>1</v>
      </c>
      <c r="E509" s="56" t="s">
        <v>561</v>
      </c>
      <c r="F509" s="57">
        <v>0</v>
      </c>
      <c r="G509" s="398">
        <f t="shared" si="113"/>
        <v>0</v>
      </c>
      <c r="H509" s="345" t="s">
        <v>566</v>
      </c>
      <c r="I509" s="345" t="s">
        <v>566</v>
      </c>
      <c r="J509" s="345" t="s">
        <v>566</v>
      </c>
      <c r="L509" s="806" t="str">
        <f t="shared" si="114"/>
        <v/>
      </c>
      <c r="M509" s="806" t="str">
        <f t="shared" si="115"/>
        <v/>
      </c>
      <c r="N509" s="806" t="str">
        <f t="shared" si="116"/>
        <v/>
      </c>
    </row>
    <row r="510" spans="1:14" ht="28">
      <c r="A510" s="91" t="s">
        <v>272</v>
      </c>
      <c r="B510" s="175" t="s">
        <v>1226</v>
      </c>
      <c r="C510" s="55">
        <v>1</v>
      </c>
      <c r="D510" s="55">
        <v>1</v>
      </c>
      <c r="E510" s="56" t="s">
        <v>561</v>
      </c>
      <c r="F510" s="57">
        <v>0</v>
      </c>
      <c r="G510" s="398">
        <f t="shared" si="113"/>
        <v>0</v>
      </c>
      <c r="H510" s="345" t="s">
        <v>566</v>
      </c>
      <c r="I510" s="345" t="s">
        <v>566</v>
      </c>
      <c r="J510" s="345" t="s">
        <v>566</v>
      </c>
      <c r="L510" s="806" t="str">
        <f t="shared" si="114"/>
        <v/>
      </c>
      <c r="M510" s="806" t="str">
        <f t="shared" si="115"/>
        <v/>
      </c>
      <c r="N510" s="806" t="str">
        <f t="shared" si="116"/>
        <v/>
      </c>
    </row>
    <row r="511" spans="1:14" ht="28">
      <c r="A511" s="91" t="s">
        <v>273</v>
      </c>
      <c r="B511" s="175" t="s">
        <v>1227</v>
      </c>
      <c r="C511" s="55">
        <v>1</v>
      </c>
      <c r="D511" s="55">
        <v>1</v>
      </c>
      <c r="E511" s="56" t="s">
        <v>561</v>
      </c>
      <c r="F511" s="57">
        <v>0</v>
      </c>
      <c r="G511" s="398">
        <f t="shared" si="113"/>
        <v>0</v>
      </c>
      <c r="H511" s="345" t="s">
        <v>566</v>
      </c>
      <c r="I511" s="345" t="s">
        <v>566</v>
      </c>
      <c r="J511" s="345" t="s">
        <v>566</v>
      </c>
      <c r="L511" s="806" t="str">
        <f t="shared" si="114"/>
        <v/>
      </c>
      <c r="M511" s="806" t="str">
        <f t="shared" si="115"/>
        <v/>
      </c>
      <c r="N511" s="806" t="str">
        <f t="shared" si="116"/>
        <v/>
      </c>
    </row>
    <row r="512" spans="1:14" ht="28">
      <c r="A512" s="91" t="s">
        <v>274</v>
      </c>
      <c r="B512" s="175" t="s">
        <v>275</v>
      </c>
      <c r="C512" s="55">
        <v>1</v>
      </c>
      <c r="D512" s="55">
        <v>1</v>
      </c>
      <c r="E512" s="56" t="s">
        <v>561</v>
      </c>
      <c r="F512" s="57">
        <v>0</v>
      </c>
      <c r="G512" s="398">
        <f t="shared" si="113"/>
        <v>0</v>
      </c>
      <c r="H512" s="345" t="s">
        <v>566</v>
      </c>
      <c r="I512" s="345" t="s">
        <v>566</v>
      </c>
      <c r="J512" s="345" t="s">
        <v>566</v>
      </c>
      <c r="L512" s="806" t="str">
        <f t="shared" si="114"/>
        <v/>
      </c>
      <c r="M512" s="806" t="str">
        <f t="shared" si="115"/>
        <v/>
      </c>
      <c r="N512" s="806" t="str">
        <f t="shared" si="116"/>
        <v/>
      </c>
    </row>
    <row r="513" spans="1:14" ht="28">
      <c r="A513" s="91" t="s">
        <v>276</v>
      </c>
      <c r="B513" s="175" t="s">
        <v>1228</v>
      </c>
      <c r="C513" s="55">
        <v>1</v>
      </c>
      <c r="D513" s="55">
        <v>1</v>
      </c>
      <c r="E513" s="56" t="s">
        <v>561</v>
      </c>
      <c r="F513" s="57">
        <v>0</v>
      </c>
      <c r="G513" s="398">
        <f t="shared" si="113"/>
        <v>0</v>
      </c>
      <c r="H513" s="345" t="s">
        <v>566</v>
      </c>
      <c r="I513" s="345" t="s">
        <v>566</v>
      </c>
      <c r="J513" s="345" t="s">
        <v>566</v>
      </c>
      <c r="L513" s="806" t="str">
        <f t="shared" si="114"/>
        <v/>
      </c>
      <c r="M513" s="806" t="str">
        <f t="shared" si="115"/>
        <v/>
      </c>
      <c r="N513" s="806" t="str">
        <f t="shared" si="116"/>
        <v/>
      </c>
    </row>
    <row r="514" spans="1:14" ht="28">
      <c r="A514" s="91" t="s">
        <v>277</v>
      </c>
      <c r="B514" s="175" t="s">
        <v>1229</v>
      </c>
      <c r="C514" s="55">
        <v>1</v>
      </c>
      <c r="D514" s="55">
        <v>1</v>
      </c>
      <c r="E514" s="56" t="s">
        <v>561</v>
      </c>
      <c r="F514" s="57">
        <v>0</v>
      </c>
      <c r="G514" s="398">
        <f t="shared" si="113"/>
        <v>0</v>
      </c>
      <c r="H514" s="345" t="s">
        <v>566</v>
      </c>
      <c r="I514" s="345" t="s">
        <v>566</v>
      </c>
      <c r="J514" s="345" t="s">
        <v>566</v>
      </c>
      <c r="L514" s="806" t="str">
        <f t="shared" si="114"/>
        <v/>
      </c>
      <c r="M514" s="806" t="str">
        <f t="shared" si="115"/>
        <v/>
      </c>
      <c r="N514" s="806" t="str">
        <f t="shared" si="116"/>
        <v/>
      </c>
    </row>
    <row r="515" spans="1:14" ht="28">
      <c r="A515" s="91" t="s">
        <v>278</v>
      </c>
      <c r="B515" s="175" t="s">
        <v>1230</v>
      </c>
      <c r="C515" s="55">
        <v>1</v>
      </c>
      <c r="D515" s="55">
        <v>1</v>
      </c>
      <c r="E515" s="56" t="s">
        <v>561</v>
      </c>
      <c r="F515" s="57">
        <v>0</v>
      </c>
      <c r="G515" s="398">
        <f t="shared" si="113"/>
        <v>0</v>
      </c>
      <c r="H515" s="345" t="s">
        <v>566</v>
      </c>
      <c r="I515" s="345" t="s">
        <v>566</v>
      </c>
      <c r="J515" s="345" t="s">
        <v>566</v>
      </c>
      <c r="L515" s="806" t="str">
        <f t="shared" si="114"/>
        <v/>
      </c>
      <c r="M515" s="806" t="str">
        <f t="shared" si="115"/>
        <v/>
      </c>
      <c r="N515" s="806" t="str">
        <f t="shared" si="116"/>
        <v/>
      </c>
    </row>
    <row r="516" spans="1:14" ht="28">
      <c r="A516" s="89" t="s">
        <v>279</v>
      </c>
      <c r="B516" s="175" t="s">
        <v>1231</v>
      </c>
      <c r="C516" s="55">
        <v>1</v>
      </c>
      <c r="D516" s="55">
        <v>1</v>
      </c>
      <c r="E516" s="56" t="s">
        <v>561</v>
      </c>
      <c r="F516" s="57">
        <v>0</v>
      </c>
      <c r="G516" s="398">
        <f t="shared" si="113"/>
        <v>0</v>
      </c>
      <c r="H516" s="345" t="s">
        <v>566</v>
      </c>
      <c r="I516" s="345" t="s">
        <v>566</v>
      </c>
      <c r="J516" s="345" t="s">
        <v>566</v>
      </c>
      <c r="L516" s="806" t="str">
        <f t="shared" si="114"/>
        <v/>
      </c>
      <c r="M516" s="806" t="str">
        <f t="shared" si="115"/>
        <v/>
      </c>
      <c r="N516" s="806" t="str">
        <f t="shared" si="116"/>
        <v/>
      </c>
    </row>
    <row r="517" spans="1:14" ht="28">
      <c r="A517" s="90" t="s">
        <v>280</v>
      </c>
      <c r="B517" s="227" t="s">
        <v>897</v>
      </c>
      <c r="C517" s="55">
        <v>1</v>
      </c>
      <c r="D517" s="55">
        <v>1</v>
      </c>
      <c r="E517" s="56" t="s">
        <v>561</v>
      </c>
      <c r="F517" s="57">
        <v>0</v>
      </c>
      <c r="G517" s="398">
        <f t="shared" si="113"/>
        <v>0</v>
      </c>
      <c r="H517" s="345" t="s">
        <v>566</v>
      </c>
      <c r="I517" s="345" t="s">
        <v>566</v>
      </c>
      <c r="J517" s="345" t="s">
        <v>566</v>
      </c>
      <c r="L517" s="806" t="str">
        <f t="shared" si="114"/>
        <v/>
      </c>
      <c r="M517" s="806" t="str">
        <f t="shared" si="115"/>
        <v/>
      </c>
      <c r="N517" s="806" t="str">
        <f t="shared" si="116"/>
        <v/>
      </c>
    </row>
    <row r="518" spans="1:14" s="51" customFormat="1" ht="19" customHeight="1">
      <c r="A518" s="88">
        <v>34</v>
      </c>
      <c r="B518" s="617" t="s">
        <v>1232</v>
      </c>
      <c r="C518" s="77"/>
      <c r="D518" s="143"/>
      <c r="E518" s="78"/>
      <c r="F518" s="78"/>
      <c r="G518" s="399">
        <f>SUM(G503:G517)</f>
        <v>0</v>
      </c>
      <c r="H518" s="244"/>
      <c r="I518" s="244"/>
      <c r="J518" s="244"/>
      <c r="L518" s="808">
        <f>SUM(L503:L517)</f>
        <v>0</v>
      </c>
      <c r="M518" s="808">
        <f>SUM(M503:M517)</f>
        <v>0</v>
      </c>
      <c r="N518" s="808">
        <f>SUM(N503:N517)</f>
        <v>0</v>
      </c>
    </row>
    <row r="519" spans="1:14">
      <c r="A519" s="67"/>
      <c r="D519" s="86"/>
      <c r="G519" s="69"/>
    </row>
    <row r="520" spans="1:14">
      <c r="A520" s="87">
        <v>35</v>
      </c>
      <c r="B520" s="173" t="s">
        <v>1233</v>
      </c>
      <c r="C520" s="70"/>
      <c r="D520" s="105"/>
      <c r="E520" s="71"/>
      <c r="F520" s="71"/>
      <c r="G520" s="80"/>
    </row>
    <row r="521" spans="1:14" ht="42">
      <c r="A521" s="247" t="s">
        <v>818</v>
      </c>
      <c r="B521" s="246" t="s">
        <v>560</v>
      </c>
      <c r="C521" s="246" t="s">
        <v>917</v>
      </c>
      <c r="D521" s="246" t="s">
        <v>918</v>
      </c>
      <c r="E521" s="246" t="s">
        <v>919</v>
      </c>
      <c r="F521" s="246" t="s">
        <v>920</v>
      </c>
      <c r="G521" s="250" t="s">
        <v>558</v>
      </c>
      <c r="H521" s="404" t="s">
        <v>2793</v>
      </c>
      <c r="I521" s="404" t="s">
        <v>820</v>
      </c>
      <c r="J521" s="404" t="s">
        <v>2858</v>
      </c>
      <c r="K521" s="304"/>
      <c r="L521" s="805" t="s">
        <v>2793</v>
      </c>
      <c r="M521" s="805" t="s">
        <v>820</v>
      </c>
      <c r="N521" s="805" t="s">
        <v>2858</v>
      </c>
    </row>
    <row r="522" spans="1:14" ht="28">
      <c r="A522" s="91" t="s">
        <v>281</v>
      </c>
      <c r="B522" s="175" t="s">
        <v>1234</v>
      </c>
      <c r="C522" s="55">
        <v>1</v>
      </c>
      <c r="D522" s="55">
        <v>1</v>
      </c>
      <c r="E522" s="56" t="s">
        <v>561</v>
      </c>
      <c r="F522" s="57">
        <v>0</v>
      </c>
      <c r="G522" s="398">
        <f t="shared" ref="G522:G527" si="117">C522*D522*F522</f>
        <v>0</v>
      </c>
      <c r="H522" s="345" t="s">
        <v>566</v>
      </c>
      <c r="I522" s="345" t="s">
        <v>566</v>
      </c>
      <c r="J522" s="345" t="s">
        <v>566</v>
      </c>
      <c r="L522" s="806" t="str">
        <f>IF(OR(H522="Oui",H522="Yes"),G522,"")</f>
        <v/>
      </c>
      <c r="M522" s="806" t="str">
        <f>IF(OR(I522="Oui",I522="Yes"),G522,"")</f>
        <v/>
      </c>
      <c r="N522" s="806" t="str">
        <f>IF(OR(J522="Oui",J522="Yes"),G522,"")</f>
        <v/>
      </c>
    </row>
    <row r="523" spans="1:14" ht="28">
      <c r="A523" s="92" t="s">
        <v>282</v>
      </c>
      <c r="B523" s="621" t="s">
        <v>1235</v>
      </c>
      <c r="C523" s="55">
        <v>1</v>
      </c>
      <c r="D523" s="55">
        <v>1</v>
      </c>
      <c r="E523" s="56" t="s">
        <v>561</v>
      </c>
      <c r="F523" s="57">
        <v>0</v>
      </c>
      <c r="G523" s="398">
        <f t="shared" si="117"/>
        <v>0</v>
      </c>
      <c r="H523" s="345" t="s">
        <v>566</v>
      </c>
      <c r="I523" s="345" t="s">
        <v>566</v>
      </c>
      <c r="J523" s="345" t="s">
        <v>566</v>
      </c>
      <c r="L523" s="806" t="str">
        <f t="shared" ref="L523:L527" si="118">IF(OR(H523="Oui",H523="Yes"),G523,"")</f>
        <v/>
      </c>
      <c r="M523" s="806" t="str">
        <f t="shared" ref="M523:M527" si="119">IF(OR(I523="Oui",I523="Yes"),G523,"")</f>
        <v/>
      </c>
      <c r="N523" s="806" t="str">
        <f t="shared" ref="N523:N527" si="120">IF(OR(J523="Oui",J523="Yes"),G523,"")</f>
        <v/>
      </c>
    </row>
    <row r="524" spans="1:14" ht="28">
      <c r="A524" s="92" t="s">
        <v>283</v>
      </c>
      <c r="B524" s="621" t="s">
        <v>1236</v>
      </c>
      <c r="C524" s="55">
        <v>1</v>
      </c>
      <c r="D524" s="55">
        <v>1</v>
      </c>
      <c r="E524" s="56" t="s">
        <v>561</v>
      </c>
      <c r="F524" s="57">
        <v>0</v>
      </c>
      <c r="G524" s="398">
        <f t="shared" si="117"/>
        <v>0</v>
      </c>
      <c r="H524" s="345" t="s">
        <v>566</v>
      </c>
      <c r="I524" s="345" t="s">
        <v>566</v>
      </c>
      <c r="J524" s="345" t="s">
        <v>566</v>
      </c>
      <c r="L524" s="806" t="str">
        <f t="shared" si="118"/>
        <v/>
      </c>
      <c r="M524" s="806" t="str">
        <f t="shared" si="119"/>
        <v/>
      </c>
      <c r="N524" s="806" t="str">
        <f t="shared" si="120"/>
        <v/>
      </c>
    </row>
    <row r="525" spans="1:14" ht="28">
      <c r="A525" s="92" t="s">
        <v>284</v>
      </c>
      <c r="B525" s="621" t="s">
        <v>1237</v>
      </c>
      <c r="C525" s="55">
        <v>1</v>
      </c>
      <c r="D525" s="55">
        <v>1</v>
      </c>
      <c r="E525" s="56" t="s">
        <v>561</v>
      </c>
      <c r="F525" s="57">
        <v>0</v>
      </c>
      <c r="G525" s="398">
        <f t="shared" si="117"/>
        <v>0</v>
      </c>
      <c r="H525" s="345" t="s">
        <v>566</v>
      </c>
      <c r="I525" s="345" t="s">
        <v>566</v>
      </c>
      <c r="J525" s="345" t="s">
        <v>566</v>
      </c>
      <c r="L525" s="806" t="str">
        <f t="shared" si="118"/>
        <v/>
      </c>
      <c r="M525" s="806" t="str">
        <f t="shared" si="119"/>
        <v/>
      </c>
      <c r="N525" s="806" t="str">
        <f t="shared" si="120"/>
        <v/>
      </c>
    </row>
    <row r="526" spans="1:14" ht="28">
      <c r="A526" s="92" t="s">
        <v>285</v>
      </c>
      <c r="B526" s="621" t="s">
        <v>1238</v>
      </c>
      <c r="C526" s="55">
        <v>1</v>
      </c>
      <c r="D526" s="55">
        <v>1</v>
      </c>
      <c r="E526" s="56" t="s">
        <v>561</v>
      </c>
      <c r="F526" s="57">
        <v>0</v>
      </c>
      <c r="G526" s="398">
        <f t="shared" si="117"/>
        <v>0</v>
      </c>
      <c r="H526" s="345" t="s">
        <v>566</v>
      </c>
      <c r="I526" s="345" t="s">
        <v>566</v>
      </c>
      <c r="J526" s="345" t="s">
        <v>566</v>
      </c>
      <c r="L526" s="806" t="str">
        <f t="shared" si="118"/>
        <v/>
      </c>
      <c r="M526" s="806" t="str">
        <f t="shared" si="119"/>
        <v/>
      </c>
      <c r="N526" s="806" t="str">
        <f t="shared" si="120"/>
        <v/>
      </c>
    </row>
    <row r="527" spans="1:14" ht="28">
      <c r="A527" s="91" t="s">
        <v>286</v>
      </c>
      <c r="B527" s="175" t="s">
        <v>897</v>
      </c>
      <c r="C527" s="55">
        <v>1</v>
      </c>
      <c r="D527" s="55">
        <v>1</v>
      </c>
      <c r="E527" s="56" t="s">
        <v>561</v>
      </c>
      <c r="F527" s="57">
        <v>0</v>
      </c>
      <c r="G527" s="398">
        <f t="shared" si="117"/>
        <v>0</v>
      </c>
      <c r="H527" s="345" t="s">
        <v>566</v>
      </c>
      <c r="I527" s="345" t="s">
        <v>566</v>
      </c>
      <c r="J527" s="345" t="s">
        <v>566</v>
      </c>
      <c r="L527" s="806" t="str">
        <f t="shared" si="118"/>
        <v/>
      </c>
      <c r="M527" s="806" t="str">
        <f t="shared" si="119"/>
        <v/>
      </c>
      <c r="N527" s="806" t="str">
        <f t="shared" si="120"/>
        <v/>
      </c>
    </row>
    <row r="528" spans="1:14" s="51" customFormat="1" ht="19" customHeight="1">
      <c r="A528" s="88">
        <v>35</v>
      </c>
      <c r="B528" s="617" t="s">
        <v>1239</v>
      </c>
      <c r="C528" s="77"/>
      <c r="D528" s="143"/>
      <c r="E528" s="78"/>
      <c r="F528" s="78"/>
      <c r="G528" s="399">
        <f>SUM(G522:G527)</f>
        <v>0</v>
      </c>
      <c r="H528" s="244"/>
      <c r="I528" s="244"/>
      <c r="J528" s="244"/>
      <c r="L528" s="808">
        <f>SUM(L522:L527)</f>
        <v>0</v>
      </c>
      <c r="M528" s="808">
        <f>SUM(M522:M527)</f>
        <v>0</v>
      </c>
      <c r="N528" s="808">
        <f>SUM(N522:N527)</f>
        <v>0</v>
      </c>
    </row>
    <row r="529" spans="1:14">
      <c r="A529" s="86"/>
      <c r="D529" s="86"/>
      <c r="G529" s="80"/>
    </row>
    <row r="530" spans="1:14">
      <c r="A530" s="87">
        <v>36</v>
      </c>
      <c r="B530" s="622" t="s">
        <v>1240</v>
      </c>
      <c r="C530" s="70"/>
      <c r="D530" s="105"/>
      <c r="E530" s="71"/>
      <c r="F530" s="71"/>
      <c r="G530" s="80"/>
    </row>
    <row r="531" spans="1:14" ht="42">
      <c r="A531" s="247" t="s">
        <v>818</v>
      </c>
      <c r="B531" s="246" t="s">
        <v>560</v>
      </c>
      <c r="C531" s="246" t="s">
        <v>917</v>
      </c>
      <c r="D531" s="246" t="s">
        <v>918</v>
      </c>
      <c r="E531" s="246" t="s">
        <v>919</v>
      </c>
      <c r="F531" s="246" t="s">
        <v>920</v>
      </c>
      <c r="G531" s="250" t="s">
        <v>558</v>
      </c>
      <c r="H531" s="404" t="s">
        <v>2793</v>
      </c>
      <c r="I531" s="404" t="s">
        <v>820</v>
      </c>
      <c r="J531" s="404" t="s">
        <v>2858</v>
      </c>
      <c r="K531" s="304"/>
      <c r="L531" s="805" t="s">
        <v>2793</v>
      </c>
      <c r="M531" s="805" t="s">
        <v>820</v>
      </c>
      <c r="N531" s="805" t="s">
        <v>2858</v>
      </c>
    </row>
    <row r="532" spans="1:14" ht="28">
      <c r="A532" s="92" t="s">
        <v>287</v>
      </c>
      <c r="B532" s="58" t="s">
        <v>1241</v>
      </c>
      <c r="C532" s="55">
        <v>1</v>
      </c>
      <c r="D532" s="55">
        <v>1</v>
      </c>
      <c r="E532" s="56" t="s">
        <v>561</v>
      </c>
      <c r="F532" s="57">
        <v>0</v>
      </c>
      <c r="G532" s="398">
        <f t="shared" ref="G532:G537" si="121">C532*D532*F532</f>
        <v>0</v>
      </c>
      <c r="H532" s="345" t="s">
        <v>566</v>
      </c>
      <c r="I532" s="345" t="s">
        <v>566</v>
      </c>
      <c r="J532" s="345" t="s">
        <v>566</v>
      </c>
      <c r="L532" s="806" t="str">
        <f t="shared" ref="L532:L537" si="122">IF(OR(H532="Oui",H532="Yes"),G532,"")</f>
        <v/>
      </c>
      <c r="M532" s="806" t="str">
        <f t="shared" ref="M532:M537" si="123">IF(OR(I532="Oui",I532="Yes"),G532,"")</f>
        <v/>
      </c>
      <c r="N532" s="806" t="str">
        <f t="shared" ref="N532:N537" si="124">IF(OR(J532="Oui",J532="Yes"),G532,"")</f>
        <v/>
      </c>
    </row>
    <row r="533" spans="1:14" ht="28">
      <c r="A533" s="92" t="s">
        <v>288</v>
      </c>
      <c r="B533" s="58" t="s">
        <v>1242</v>
      </c>
      <c r="C533" s="55">
        <v>1</v>
      </c>
      <c r="D533" s="55">
        <v>1</v>
      </c>
      <c r="E533" s="56" t="s">
        <v>561</v>
      </c>
      <c r="F533" s="57">
        <v>0</v>
      </c>
      <c r="G533" s="398">
        <f t="shared" si="121"/>
        <v>0</v>
      </c>
      <c r="H533" s="345" t="s">
        <v>566</v>
      </c>
      <c r="I533" s="345" t="s">
        <v>566</v>
      </c>
      <c r="J533" s="345" t="s">
        <v>566</v>
      </c>
      <c r="L533" s="806" t="str">
        <f t="shared" si="122"/>
        <v/>
      </c>
      <c r="M533" s="806" t="str">
        <f t="shared" si="123"/>
        <v/>
      </c>
      <c r="N533" s="806" t="str">
        <f t="shared" si="124"/>
        <v/>
      </c>
    </row>
    <row r="534" spans="1:14" ht="28">
      <c r="A534" s="90" t="s">
        <v>289</v>
      </c>
      <c r="B534" s="58" t="s">
        <v>1243</v>
      </c>
      <c r="C534" s="55">
        <v>1</v>
      </c>
      <c r="D534" s="55">
        <v>1</v>
      </c>
      <c r="E534" s="56" t="s">
        <v>561</v>
      </c>
      <c r="F534" s="57">
        <v>0</v>
      </c>
      <c r="G534" s="398">
        <f t="shared" si="121"/>
        <v>0</v>
      </c>
      <c r="H534" s="345" t="s">
        <v>566</v>
      </c>
      <c r="I534" s="345" t="s">
        <v>566</v>
      </c>
      <c r="J534" s="345" t="s">
        <v>566</v>
      </c>
      <c r="L534" s="806" t="str">
        <f t="shared" si="122"/>
        <v/>
      </c>
      <c r="M534" s="806" t="str">
        <f t="shared" si="123"/>
        <v/>
      </c>
      <c r="N534" s="806" t="str">
        <f t="shared" si="124"/>
        <v/>
      </c>
    </row>
    <row r="535" spans="1:14" ht="28">
      <c r="A535" s="92" t="s">
        <v>290</v>
      </c>
      <c r="B535" s="328" t="s">
        <v>1244</v>
      </c>
      <c r="C535" s="55">
        <v>1</v>
      </c>
      <c r="D535" s="55">
        <v>1</v>
      </c>
      <c r="E535" s="56" t="s">
        <v>561</v>
      </c>
      <c r="F535" s="57">
        <v>0</v>
      </c>
      <c r="G535" s="398">
        <f t="shared" si="121"/>
        <v>0</v>
      </c>
      <c r="H535" s="345" t="s">
        <v>566</v>
      </c>
      <c r="I535" s="345" t="s">
        <v>566</v>
      </c>
      <c r="J535" s="345" t="s">
        <v>566</v>
      </c>
      <c r="L535" s="806" t="str">
        <f t="shared" si="122"/>
        <v/>
      </c>
      <c r="M535" s="806" t="str">
        <f t="shared" si="123"/>
        <v/>
      </c>
      <c r="N535" s="806" t="str">
        <f t="shared" si="124"/>
        <v/>
      </c>
    </row>
    <row r="536" spans="1:14" ht="28">
      <c r="A536" s="90" t="s">
        <v>291</v>
      </c>
      <c r="B536" s="58" t="s">
        <v>1245</v>
      </c>
      <c r="C536" s="55">
        <v>1</v>
      </c>
      <c r="D536" s="55">
        <v>1</v>
      </c>
      <c r="E536" s="56" t="s">
        <v>561</v>
      </c>
      <c r="F536" s="57">
        <v>0</v>
      </c>
      <c r="G536" s="398">
        <f t="shared" si="121"/>
        <v>0</v>
      </c>
      <c r="H536" s="345" t="s">
        <v>566</v>
      </c>
      <c r="I536" s="345" t="s">
        <v>566</v>
      </c>
      <c r="J536" s="345" t="s">
        <v>566</v>
      </c>
      <c r="L536" s="806" t="str">
        <f t="shared" si="122"/>
        <v/>
      </c>
      <c r="M536" s="806" t="str">
        <f t="shared" si="123"/>
        <v/>
      </c>
      <c r="N536" s="806" t="str">
        <f t="shared" si="124"/>
        <v/>
      </c>
    </row>
    <row r="537" spans="1:14" ht="28">
      <c r="A537" s="89" t="s">
        <v>292</v>
      </c>
      <c r="B537" s="58" t="s">
        <v>897</v>
      </c>
      <c r="C537" s="55">
        <v>1</v>
      </c>
      <c r="D537" s="55">
        <v>1</v>
      </c>
      <c r="E537" s="56" t="s">
        <v>561</v>
      </c>
      <c r="F537" s="57">
        <v>0</v>
      </c>
      <c r="G537" s="398">
        <f t="shared" si="121"/>
        <v>0</v>
      </c>
      <c r="H537" s="345" t="s">
        <v>566</v>
      </c>
      <c r="I537" s="345" t="s">
        <v>566</v>
      </c>
      <c r="J537" s="345" t="s">
        <v>566</v>
      </c>
      <c r="L537" s="806" t="str">
        <f t="shared" si="122"/>
        <v/>
      </c>
      <c r="M537" s="806" t="str">
        <f t="shared" si="123"/>
        <v/>
      </c>
      <c r="N537" s="806" t="str">
        <f t="shared" si="124"/>
        <v/>
      </c>
    </row>
    <row r="538" spans="1:14" s="51" customFormat="1" ht="19" customHeight="1">
      <c r="A538" s="88">
        <v>36</v>
      </c>
      <c r="B538" s="623" t="s">
        <v>1246</v>
      </c>
      <c r="C538" s="77"/>
      <c r="D538" s="143"/>
      <c r="E538" s="78"/>
      <c r="F538" s="78"/>
      <c r="G538" s="399">
        <f>SUM(G532:G537)</f>
        <v>0</v>
      </c>
      <c r="H538" s="244"/>
      <c r="I538" s="244"/>
      <c r="J538" s="244"/>
      <c r="L538" s="808">
        <f>SUM(L532:L537)</f>
        <v>0</v>
      </c>
      <c r="M538" s="808">
        <f>SUM(M532:M537)</f>
        <v>0</v>
      </c>
      <c r="N538" s="808">
        <f>SUM(N532:N537)</f>
        <v>0</v>
      </c>
    </row>
    <row r="539" spans="1:14">
      <c r="A539" s="86"/>
      <c r="D539" s="86"/>
      <c r="G539" s="80"/>
    </row>
    <row r="540" spans="1:14">
      <c r="A540" s="87">
        <v>37</v>
      </c>
      <c r="B540" s="173" t="s">
        <v>1247</v>
      </c>
      <c r="C540" s="70"/>
      <c r="D540" s="105"/>
      <c r="E540" s="71"/>
      <c r="F540" s="71"/>
      <c r="G540" s="80"/>
    </row>
    <row r="541" spans="1:14" ht="42">
      <c r="A541" s="247" t="s">
        <v>818</v>
      </c>
      <c r="B541" s="246" t="s">
        <v>560</v>
      </c>
      <c r="C541" s="246" t="s">
        <v>917</v>
      </c>
      <c r="D541" s="246" t="s">
        <v>918</v>
      </c>
      <c r="E541" s="246" t="s">
        <v>919</v>
      </c>
      <c r="F541" s="246" t="s">
        <v>920</v>
      </c>
      <c r="G541" s="250" t="s">
        <v>558</v>
      </c>
      <c r="H541" s="404" t="s">
        <v>2793</v>
      </c>
      <c r="I541" s="404" t="s">
        <v>820</v>
      </c>
      <c r="J541" s="404" t="s">
        <v>2858</v>
      </c>
      <c r="K541" s="304"/>
      <c r="L541" s="805" t="s">
        <v>2793</v>
      </c>
      <c r="M541" s="805" t="s">
        <v>820</v>
      </c>
      <c r="N541" s="805" t="s">
        <v>2858</v>
      </c>
    </row>
    <row r="542" spans="1:14" ht="28">
      <c r="A542" s="91" t="s">
        <v>293</v>
      </c>
      <c r="B542" s="175" t="s">
        <v>1248</v>
      </c>
      <c r="C542" s="55">
        <v>1</v>
      </c>
      <c r="D542" s="55">
        <v>1</v>
      </c>
      <c r="E542" s="56" t="s">
        <v>561</v>
      </c>
      <c r="F542" s="57">
        <v>0</v>
      </c>
      <c r="G542" s="398">
        <f>C542*D542*F542</f>
        <v>0</v>
      </c>
      <c r="H542" s="345" t="s">
        <v>566</v>
      </c>
      <c r="I542" s="345" t="s">
        <v>566</v>
      </c>
      <c r="J542" s="345" t="s">
        <v>566</v>
      </c>
      <c r="L542" s="806" t="str">
        <f>IF(OR(H542="Oui",H542="Yes"),G542,"")</f>
        <v/>
      </c>
      <c r="M542" s="806" t="str">
        <f>IF(OR(I542="Oui",I542="Yes"),G542,"")</f>
        <v/>
      </c>
      <c r="N542" s="806" t="str">
        <f t="shared" ref="N542:N546" si="125">IF(OR(J542="Oui",J542="Yes"),G542,"")</f>
        <v/>
      </c>
    </row>
    <row r="543" spans="1:14" ht="28">
      <c r="A543" s="92" t="s">
        <v>294</v>
      </c>
      <c r="B543" s="227" t="s">
        <v>1249</v>
      </c>
      <c r="C543" s="55">
        <v>1</v>
      </c>
      <c r="D543" s="55">
        <v>1</v>
      </c>
      <c r="E543" s="56" t="s">
        <v>561</v>
      </c>
      <c r="F543" s="57">
        <v>0</v>
      </c>
      <c r="G543" s="398">
        <f>C543*D543*F543</f>
        <v>0</v>
      </c>
      <c r="H543" s="345" t="s">
        <v>566</v>
      </c>
      <c r="I543" s="345" t="s">
        <v>566</v>
      </c>
      <c r="J543" s="345" t="s">
        <v>566</v>
      </c>
      <c r="L543" s="806" t="str">
        <f>IF(OR(H543="Oui",H543="Yes"),G543,"")</f>
        <v/>
      </c>
      <c r="M543" s="806" t="str">
        <f>IF(OR(I543="Oui",I543="Yes"),G543,"")</f>
        <v/>
      </c>
      <c r="N543" s="806" t="str">
        <f t="shared" si="125"/>
        <v/>
      </c>
    </row>
    <row r="544" spans="1:14" ht="28">
      <c r="A544" s="92" t="s">
        <v>295</v>
      </c>
      <c r="B544" s="227" t="s">
        <v>567</v>
      </c>
      <c r="C544" s="55">
        <v>1</v>
      </c>
      <c r="D544" s="55">
        <v>1</v>
      </c>
      <c r="E544" s="56" t="s">
        <v>561</v>
      </c>
      <c r="F544" s="57">
        <v>0</v>
      </c>
      <c r="G544" s="398">
        <f>C544*D544*F544</f>
        <v>0</v>
      </c>
      <c r="H544" s="345" t="s">
        <v>566</v>
      </c>
      <c r="I544" s="345" t="s">
        <v>566</v>
      </c>
      <c r="J544" s="345" t="s">
        <v>566</v>
      </c>
      <c r="L544" s="806" t="str">
        <f>IF(OR(H544="Oui",H544="Yes"),G544,"")</f>
        <v/>
      </c>
      <c r="M544" s="806" t="str">
        <f>IF(OR(I544="Oui",I544="Yes"),G544,"")</f>
        <v/>
      </c>
      <c r="N544" s="806" t="str">
        <f t="shared" si="125"/>
        <v/>
      </c>
    </row>
    <row r="545" spans="1:14" ht="28">
      <c r="A545" s="92" t="s">
        <v>296</v>
      </c>
      <c r="B545" s="227" t="s">
        <v>1250</v>
      </c>
      <c r="C545" s="55">
        <v>1</v>
      </c>
      <c r="D545" s="55">
        <v>1</v>
      </c>
      <c r="E545" s="56" t="s">
        <v>561</v>
      </c>
      <c r="F545" s="57">
        <v>0</v>
      </c>
      <c r="G545" s="398">
        <f>C545*D545*F545</f>
        <v>0</v>
      </c>
      <c r="H545" s="345" t="s">
        <v>566</v>
      </c>
      <c r="I545" s="345" t="s">
        <v>566</v>
      </c>
      <c r="J545" s="345" t="s">
        <v>566</v>
      </c>
      <c r="L545" s="806" t="str">
        <f>IF(OR(H545="Oui",H545="Yes"),G545,"")</f>
        <v/>
      </c>
      <c r="M545" s="806" t="str">
        <f>IF(OR(I545="Oui",I545="Yes"),G545,"")</f>
        <v/>
      </c>
      <c r="N545" s="806" t="str">
        <f t="shared" si="125"/>
        <v/>
      </c>
    </row>
    <row r="546" spans="1:14" ht="28">
      <c r="A546" s="91" t="s">
        <v>297</v>
      </c>
      <c r="B546" s="175" t="s">
        <v>897</v>
      </c>
      <c r="C546" s="55">
        <v>1</v>
      </c>
      <c r="D546" s="55">
        <v>1</v>
      </c>
      <c r="E546" s="56" t="s">
        <v>561</v>
      </c>
      <c r="F546" s="57">
        <v>0</v>
      </c>
      <c r="G546" s="398">
        <f>C546*D546*F546</f>
        <v>0</v>
      </c>
      <c r="H546" s="345" t="s">
        <v>566</v>
      </c>
      <c r="I546" s="345" t="s">
        <v>566</v>
      </c>
      <c r="J546" s="345" t="s">
        <v>566</v>
      </c>
      <c r="L546" s="806" t="str">
        <f>IF(OR(H546="Oui",H546="Yes"),G546,"")</f>
        <v/>
      </c>
      <c r="M546" s="806" t="str">
        <f>IF(OR(I546="Oui",I546="Yes"),G546,"")</f>
        <v/>
      </c>
      <c r="N546" s="806" t="str">
        <f t="shared" si="125"/>
        <v/>
      </c>
    </row>
    <row r="547" spans="1:14" s="51" customFormat="1" ht="19" customHeight="1">
      <c r="A547" s="88">
        <v>37</v>
      </c>
      <c r="B547" s="617" t="s">
        <v>1251</v>
      </c>
      <c r="C547" s="77"/>
      <c r="D547" s="143"/>
      <c r="E547" s="78"/>
      <c r="F547" s="78"/>
      <c r="G547" s="399">
        <f>SUM(G542:G546)</f>
        <v>0</v>
      </c>
      <c r="H547" s="244"/>
      <c r="I547" s="244"/>
      <c r="J547" s="244"/>
      <c r="L547" s="808">
        <f>SUM(L542:L546)</f>
        <v>0</v>
      </c>
      <c r="M547" s="808">
        <f>SUM(M542:M546)</f>
        <v>0</v>
      </c>
      <c r="N547" s="808">
        <f>SUM(N542:N546)</f>
        <v>0</v>
      </c>
    </row>
    <row r="548" spans="1:14">
      <c r="A548" s="67"/>
      <c r="D548" s="86"/>
      <c r="G548" s="69"/>
    </row>
    <row r="549" spans="1:14">
      <c r="A549" s="87">
        <v>38</v>
      </c>
      <c r="B549" s="173" t="s">
        <v>1252</v>
      </c>
      <c r="C549" s="70"/>
      <c r="D549" s="105"/>
      <c r="E549" s="100"/>
      <c r="F549" s="100"/>
      <c r="G549" s="142"/>
    </row>
    <row r="550" spans="1:14" ht="42">
      <c r="A550" s="247" t="s">
        <v>818</v>
      </c>
      <c r="B550" s="246" t="s">
        <v>560</v>
      </c>
      <c r="C550" s="246" t="s">
        <v>917</v>
      </c>
      <c r="D550" s="246" t="s">
        <v>918</v>
      </c>
      <c r="E550" s="246" t="s">
        <v>919</v>
      </c>
      <c r="F550" s="246" t="s">
        <v>920</v>
      </c>
      <c r="G550" s="250" t="s">
        <v>558</v>
      </c>
      <c r="H550" s="404" t="s">
        <v>2793</v>
      </c>
      <c r="I550" s="404" t="s">
        <v>820</v>
      </c>
      <c r="J550" s="404" t="s">
        <v>2858</v>
      </c>
      <c r="K550" s="304"/>
      <c r="L550" s="805" t="s">
        <v>2793</v>
      </c>
      <c r="M550" s="805" t="s">
        <v>820</v>
      </c>
      <c r="N550" s="805" t="s">
        <v>2858</v>
      </c>
    </row>
    <row r="551" spans="1:14" ht="28">
      <c r="A551" s="92" t="s">
        <v>298</v>
      </c>
      <c r="B551" s="694" t="s">
        <v>1248</v>
      </c>
      <c r="C551" s="55">
        <v>1</v>
      </c>
      <c r="D551" s="55">
        <v>1</v>
      </c>
      <c r="E551" s="56" t="s">
        <v>561</v>
      </c>
      <c r="F551" s="57">
        <v>0</v>
      </c>
      <c r="G551" s="398">
        <f t="shared" ref="G551:G560" si="126">C551*D551*F551</f>
        <v>0</v>
      </c>
      <c r="H551" s="345" t="s">
        <v>566</v>
      </c>
      <c r="I551" s="345" t="s">
        <v>566</v>
      </c>
      <c r="J551" s="345" t="s">
        <v>566</v>
      </c>
      <c r="L551" s="806" t="str">
        <f>IF(OR(H551="Oui",H551="Yes"),G551,"")</f>
        <v/>
      </c>
      <c r="M551" s="806" t="str">
        <f>IF(OR(I551="Oui",I551="Yes"),G551,"")</f>
        <v/>
      </c>
      <c r="N551" s="806" t="str">
        <f>IF(OR(J551="Oui",J551="Yes"),G551,"")</f>
        <v/>
      </c>
    </row>
    <row r="552" spans="1:14" ht="28">
      <c r="A552" s="92" t="s">
        <v>299</v>
      </c>
      <c r="B552" s="694" t="s">
        <v>1249</v>
      </c>
      <c r="C552" s="55">
        <v>1</v>
      </c>
      <c r="D552" s="55">
        <v>1</v>
      </c>
      <c r="E552" s="56" t="s">
        <v>561</v>
      </c>
      <c r="F552" s="57">
        <v>0</v>
      </c>
      <c r="G552" s="398">
        <f t="shared" si="126"/>
        <v>0</v>
      </c>
      <c r="H552" s="345" t="s">
        <v>566</v>
      </c>
      <c r="I552" s="345" t="s">
        <v>566</v>
      </c>
      <c r="J552" s="345" t="s">
        <v>566</v>
      </c>
      <c r="L552" s="806" t="str">
        <f t="shared" ref="L552:L560" si="127">IF(OR(H552="Oui",H552="Yes"),G552,"")</f>
        <v/>
      </c>
      <c r="M552" s="806" t="str">
        <f t="shared" ref="M552:M560" si="128">IF(OR(I552="Oui",I552="Yes"),G552,"")</f>
        <v/>
      </c>
      <c r="N552" s="806" t="str">
        <f t="shared" ref="N552:N560" si="129">IF(OR(J552="Oui",J552="Yes"),G552,"")</f>
        <v/>
      </c>
    </row>
    <row r="553" spans="1:14" ht="28">
      <c r="A553" s="92" t="s">
        <v>751</v>
      </c>
      <c r="B553" s="694" t="s">
        <v>567</v>
      </c>
      <c r="C553" s="55">
        <v>1</v>
      </c>
      <c r="D553" s="55">
        <v>1</v>
      </c>
      <c r="E553" s="56" t="s">
        <v>561</v>
      </c>
      <c r="F553" s="57">
        <v>0</v>
      </c>
      <c r="G553" s="398">
        <f t="shared" si="126"/>
        <v>0</v>
      </c>
      <c r="H553" s="345" t="s">
        <v>566</v>
      </c>
      <c r="I553" s="345" t="s">
        <v>566</v>
      </c>
      <c r="J553" s="345" t="s">
        <v>566</v>
      </c>
      <c r="L553" s="806" t="str">
        <f t="shared" si="127"/>
        <v/>
      </c>
      <c r="M553" s="806" t="str">
        <f t="shared" si="128"/>
        <v/>
      </c>
      <c r="N553" s="806" t="str">
        <f t="shared" si="129"/>
        <v/>
      </c>
    </row>
    <row r="554" spans="1:14" ht="28">
      <c r="A554" s="92" t="s">
        <v>300</v>
      </c>
      <c r="B554" s="694" t="s">
        <v>1253</v>
      </c>
      <c r="C554" s="55">
        <v>1</v>
      </c>
      <c r="D554" s="55">
        <v>1</v>
      </c>
      <c r="E554" s="56" t="s">
        <v>561</v>
      </c>
      <c r="F554" s="57">
        <v>0</v>
      </c>
      <c r="G554" s="398">
        <f t="shared" si="126"/>
        <v>0</v>
      </c>
      <c r="H554" s="345" t="s">
        <v>566</v>
      </c>
      <c r="I554" s="345" t="s">
        <v>566</v>
      </c>
      <c r="J554" s="345" t="s">
        <v>566</v>
      </c>
      <c r="L554" s="806" t="str">
        <f t="shared" si="127"/>
        <v/>
      </c>
      <c r="M554" s="806" t="str">
        <f t="shared" si="128"/>
        <v/>
      </c>
      <c r="N554" s="806" t="str">
        <f t="shared" si="129"/>
        <v/>
      </c>
    </row>
    <row r="555" spans="1:14" ht="28">
      <c r="A555" s="92" t="s">
        <v>301</v>
      </c>
      <c r="B555" s="694" t="s">
        <v>1250</v>
      </c>
      <c r="C555" s="55">
        <v>1</v>
      </c>
      <c r="D555" s="55">
        <v>1</v>
      </c>
      <c r="E555" s="56" t="s">
        <v>561</v>
      </c>
      <c r="F555" s="57">
        <v>0</v>
      </c>
      <c r="G555" s="398">
        <f t="shared" si="126"/>
        <v>0</v>
      </c>
      <c r="H555" s="345" t="s">
        <v>566</v>
      </c>
      <c r="I555" s="345" t="s">
        <v>566</v>
      </c>
      <c r="J555" s="345" t="s">
        <v>566</v>
      </c>
      <c r="L555" s="806" t="str">
        <f t="shared" si="127"/>
        <v/>
      </c>
      <c r="M555" s="806" t="str">
        <f t="shared" si="128"/>
        <v/>
      </c>
      <c r="N555" s="806" t="str">
        <f t="shared" si="129"/>
        <v/>
      </c>
    </row>
    <row r="556" spans="1:14" ht="28">
      <c r="A556" s="92" t="s">
        <v>302</v>
      </c>
      <c r="B556" s="703" t="s">
        <v>1254</v>
      </c>
      <c r="C556" s="55">
        <v>1</v>
      </c>
      <c r="D556" s="55">
        <v>1</v>
      </c>
      <c r="E556" s="56" t="s">
        <v>561</v>
      </c>
      <c r="F556" s="57">
        <v>0</v>
      </c>
      <c r="G556" s="398">
        <f t="shared" si="126"/>
        <v>0</v>
      </c>
      <c r="H556" s="345" t="s">
        <v>566</v>
      </c>
      <c r="I556" s="345" t="s">
        <v>566</v>
      </c>
      <c r="J556" s="345" t="s">
        <v>566</v>
      </c>
      <c r="L556" s="806" t="str">
        <f t="shared" si="127"/>
        <v/>
      </c>
      <c r="M556" s="806" t="str">
        <f t="shared" si="128"/>
        <v/>
      </c>
      <c r="N556" s="806" t="str">
        <f t="shared" si="129"/>
        <v/>
      </c>
    </row>
    <row r="557" spans="1:14" ht="28">
      <c r="A557" s="92" t="s">
        <v>303</v>
      </c>
      <c r="B557" s="703" t="s">
        <v>1255</v>
      </c>
      <c r="C557" s="55">
        <v>1</v>
      </c>
      <c r="D557" s="55">
        <v>1</v>
      </c>
      <c r="E557" s="56" t="s">
        <v>561</v>
      </c>
      <c r="F557" s="57">
        <v>0</v>
      </c>
      <c r="G557" s="398">
        <f t="shared" si="126"/>
        <v>0</v>
      </c>
      <c r="H557" s="345" t="s">
        <v>566</v>
      </c>
      <c r="I557" s="345" t="s">
        <v>566</v>
      </c>
      <c r="J557" s="345" t="s">
        <v>566</v>
      </c>
      <c r="L557" s="806" t="str">
        <f t="shared" si="127"/>
        <v/>
      </c>
      <c r="M557" s="806" t="str">
        <f t="shared" si="128"/>
        <v/>
      </c>
      <c r="N557" s="806" t="str">
        <f t="shared" si="129"/>
        <v/>
      </c>
    </row>
    <row r="558" spans="1:14" ht="28">
      <c r="A558" s="92" t="s">
        <v>304</v>
      </c>
      <c r="B558" s="703" t="s">
        <v>1256</v>
      </c>
      <c r="C558" s="55">
        <v>1</v>
      </c>
      <c r="D558" s="55">
        <v>1</v>
      </c>
      <c r="E558" s="56" t="s">
        <v>561</v>
      </c>
      <c r="F558" s="57">
        <v>0</v>
      </c>
      <c r="G558" s="398">
        <f t="shared" si="126"/>
        <v>0</v>
      </c>
      <c r="H558" s="345" t="s">
        <v>566</v>
      </c>
      <c r="I558" s="345" t="s">
        <v>566</v>
      </c>
      <c r="J558" s="345" t="s">
        <v>566</v>
      </c>
      <c r="L558" s="806" t="str">
        <f t="shared" si="127"/>
        <v/>
      </c>
      <c r="M558" s="806" t="str">
        <f t="shared" si="128"/>
        <v/>
      </c>
      <c r="N558" s="806" t="str">
        <f t="shared" si="129"/>
        <v/>
      </c>
    </row>
    <row r="559" spans="1:14" ht="28">
      <c r="A559" s="92" t="s">
        <v>305</v>
      </c>
      <c r="B559" s="703" t="s">
        <v>1257</v>
      </c>
      <c r="C559" s="55">
        <v>1</v>
      </c>
      <c r="D559" s="55">
        <v>1</v>
      </c>
      <c r="E559" s="56" t="s">
        <v>561</v>
      </c>
      <c r="F559" s="57">
        <v>0</v>
      </c>
      <c r="G559" s="398">
        <f t="shared" si="126"/>
        <v>0</v>
      </c>
      <c r="H559" s="345" t="s">
        <v>566</v>
      </c>
      <c r="I559" s="345" t="s">
        <v>566</v>
      </c>
      <c r="J559" s="345" t="s">
        <v>566</v>
      </c>
      <c r="L559" s="806" t="str">
        <f t="shared" si="127"/>
        <v/>
      </c>
      <c r="M559" s="806" t="str">
        <f t="shared" si="128"/>
        <v/>
      </c>
      <c r="N559" s="806" t="str">
        <f t="shared" si="129"/>
        <v/>
      </c>
    </row>
    <row r="560" spans="1:14" ht="28">
      <c r="A560" s="91" t="s">
        <v>306</v>
      </c>
      <c r="B560" s="696" t="s">
        <v>897</v>
      </c>
      <c r="C560" s="55">
        <v>1</v>
      </c>
      <c r="D560" s="55">
        <v>1</v>
      </c>
      <c r="E560" s="56" t="s">
        <v>561</v>
      </c>
      <c r="F560" s="57">
        <v>0</v>
      </c>
      <c r="G560" s="398">
        <f t="shared" si="126"/>
        <v>0</v>
      </c>
      <c r="H560" s="345" t="s">
        <v>566</v>
      </c>
      <c r="I560" s="345" t="s">
        <v>566</v>
      </c>
      <c r="J560" s="345" t="s">
        <v>566</v>
      </c>
      <c r="L560" s="806" t="str">
        <f t="shared" si="127"/>
        <v/>
      </c>
      <c r="M560" s="806" t="str">
        <f t="shared" si="128"/>
        <v/>
      </c>
      <c r="N560" s="806" t="str">
        <f t="shared" si="129"/>
        <v/>
      </c>
    </row>
    <row r="561" spans="1:14" s="51" customFormat="1" ht="19" customHeight="1">
      <c r="A561" s="88">
        <v>38</v>
      </c>
      <c r="B561" s="617" t="s">
        <v>1258</v>
      </c>
      <c r="C561" s="77"/>
      <c r="D561" s="143"/>
      <c r="E561" s="78"/>
      <c r="F561" s="78"/>
      <c r="G561" s="399">
        <f>SUM(G551:G560)</f>
        <v>0</v>
      </c>
      <c r="H561" s="244"/>
      <c r="I561" s="244"/>
      <c r="J561" s="244"/>
      <c r="L561" s="808">
        <f>SUM(L551:L560)</f>
        <v>0</v>
      </c>
      <c r="M561" s="808">
        <f>SUM(M551:M560)</f>
        <v>0</v>
      </c>
      <c r="N561" s="808">
        <f>SUM(N551:N560)</f>
        <v>0</v>
      </c>
    </row>
    <row r="562" spans="1:14">
      <c r="A562" s="86"/>
      <c r="D562" s="86"/>
      <c r="G562" s="80"/>
    </row>
    <row r="563" spans="1:14">
      <c r="A563" s="87">
        <v>39</v>
      </c>
      <c r="B563" s="173" t="s">
        <v>1259</v>
      </c>
      <c r="C563" s="70"/>
      <c r="D563" s="105"/>
      <c r="E563" s="71"/>
      <c r="F563" s="71"/>
      <c r="G563" s="80"/>
    </row>
    <row r="564" spans="1:14" ht="42">
      <c r="A564" s="247" t="s">
        <v>818</v>
      </c>
      <c r="B564" s="246" t="s">
        <v>560</v>
      </c>
      <c r="C564" s="246" t="s">
        <v>917</v>
      </c>
      <c r="D564" s="246" t="s">
        <v>918</v>
      </c>
      <c r="E564" s="246" t="s">
        <v>919</v>
      </c>
      <c r="F564" s="246" t="s">
        <v>920</v>
      </c>
      <c r="G564" s="250" t="s">
        <v>558</v>
      </c>
      <c r="H564" s="404" t="s">
        <v>2793</v>
      </c>
      <c r="I564" s="404" t="s">
        <v>820</v>
      </c>
      <c r="J564" s="404" t="s">
        <v>2858</v>
      </c>
      <c r="K564" s="304"/>
      <c r="L564" s="805" t="s">
        <v>2793</v>
      </c>
      <c r="M564" s="805" t="s">
        <v>820</v>
      </c>
      <c r="N564" s="805" t="s">
        <v>2858</v>
      </c>
    </row>
    <row r="565" spans="1:14" ht="28">
      <c r="A565" s="91" t="s">
        <v>307</v>
      </c>
      <c r="B565" s="175" t="s">
        <v>1248</v>
      </c>
      <c r="C565" s="55">
        <v>1</v>
      </c>
      <c r="D565" s="55">
        <v>1</v>
      </c>
      <c r="E565" s="56" t="s">
        <v>561</v>
      </c>
      <c r="F565" s="57">
        <v>0</v>
      </c>
      <c r="G565" s="398">
        <f>C565*D565*F565</f>
        <v>0</v>
      </c>
      <c r="H565" s="345" t="s">
        <v>566</v>
      </c>
      <c r="I565" s="345" t="s">
        <v>566</v>
      </c>
      <c r="J565" s="345" t="s">
        <v>566</v>
      </c>
      <c r="L565" s="806" t="str">
        <f>IF(OR(H565="Oui",H565="Yes"),G565,"")</f>
        <v/>
      </c>
      <c r="M565" s="806" t="str">
        <f>IF(OR(I565="Oui",I565="Yes"),G565,"")</f>
        <v/>
      </c>
      <c r="N565" s="806" t="str">
        <f t="shared" ref="N565:N569" si="130">IF(OR(J565="Oui",J565="Yes"),G565,"")</f>
        <v/>
      </c>
    </row>
    <row r="566" spans="1:14" ht="28">
      <c r="A566" s="91" t="s">
        <v>308</v>
      </c>
      <c r="B566" s="175" t="s">
        <v>1249</v>
      </c>
      <c r="C566" s="55">
        <v>1</v>
      </c>
      <c r="D566" s="55">
        <v>1</v>
      </c>
      <c r="E566" s="56" t="s">
        <v>561</v>
      </c>
      <c r="F566" s="57">
        <v>0</v>
      </c>
      <c r="G566" s="398">
        <f>C566*D566*F566</f>
        <v>0</v>
      </c>
      <c r="H566" s="345" t="s">
        <v>566</v>
      </c>
      <c r="I566" s="345" t="s">
        <v>566</v>
      </c>
      <c r="J566" s="345" t="s">
        <v>566</v>
      </c>
      <c r="L566" s="806" t="str">
        <f>IF(OR(H566="Oui",H566="Yes"),G566,"")</f>
        <v/>
      </c>
      <c r="M566" s="806" t="str">
        <f>IF(OR(I566="Oui",I566="Yes"),G566,"")</f>
        <v/>
      </c>
      <c r="N566" s="806" t="str">
        <f t="shared" si="130"/>
        <v/>
      </c>
    </row>
    <row r="567" spans="1:14" ht="28">
      <c r="A567" s="91" t="s">
        <v>309</v>
      </c>
      <c r="B567" s="175" t="s">
        <v>1260</v>
      </c>
      <c r="C567" s="55">
        <v>1</v>
      </c>
      <c r="D567" s="55">
        <v>1</v>
      </c>
      <c r="E567" s="56" t="s">
        <v>561</v>
      </c>
      <c r="F567" s="57">
        <v>0</v>
      </c>
      <c r="G567" s="398">
        <f>C567*D567*F567</f>
        <v>0</v>
      </c>
      <c r="H567" s="345" t="s">
        <v>566</v>
      </c>
      <c r="I567" s="345" t="s">
        <v>566</v>
      </c>
      <c r="J567" s="345" t="s">
        <v>566</v>
      </c>
      <c r="L567" s="806" t="str">
        <f>IF(OR(H567="Oui",H567="Yes"),G567,"")</f>
        <v/>
      </c>
      <c r="M567" s="806" t="str">
        <f>IF(OR(I567="Oui",I567="Yes"),G567,"")</f>
        <v/>
      </c>
      <c r="N567" s="806" t="str">
        <f t="shared" si="130"/>
        <v/>
      </c>
    </row>
    <row r="568" spans="1:14" ht="28">
      <c r="A568" s="91" t="s">
        <v>310</v>
      </c>
      <c r="B568" s="175" t="s">
        <v>1261</v>
      </c>
      <c r="C568" s="55">
        <v>1</v>
      </c>
      <c r="D568" s="55">
        <v>1</v>
      </c>
      <c r="E568" s="56" t="s">
        <v>561</v>
      </c>
      <c r="F568" s="57">
        <v>0</v>
      </c>
      <c r="G568" s="398">
        <f>C568*D568*F568</f>
        <v>0</v>
      </c>
      <c r="H568" s="345" t="s">
        <v>566</v>
      </c>
      <c r="I568" s="345" t="s">
        <v>566</v>
      </c>
      <c r="J568" s="345" t="s">
        <v>566</v>
      </c>
      <c r="L568" s="806" t="str">
        <f>IF(OR(H568="Oui",H568="Yes"),G568,"")</f>
        <v/>
      </c>
      <c r="M568" s="806" t="str">
        <f>IF(OR(I568="Oui",I568="Yes"),G568,"")</f>
        <v/>
      </c>
      <c r="N568" s="806" t="str">
        <f t="shared" si="130"/>
        <v/>
      </c>
    </row>
    <row r="569" spans="1:14" ht="28">
      <c r="A569" s="91" t="s">
        <v>311</v>
      </c>
      <c r="B569" s="175" t="s">
        <v>897</v>
      </c>
      <c r="C569" s="55">
        <v>1</v>
      </c>
      <c r="D569" s="55">
        <v>1</v>
      </c>
      <c r="E569" s="56" t="s">
        <v>561</v>
      </c>
      <c r="F569" s="57">
        <v>0</v>
      </c>
      <c r="G569" s="398">
        <f>C569*D569*F569</f>
        <v>0</v>
      </c>
      <c r="H569" s="345" t="s">
        <v>566</v>
      </c>
      <c r="I569" s="345" t="s">
        <v>566</v>
      </c>
      <c r="J569" s="345" t="s">
        <v>566</v>
      </c>
      <c r="L569" s="806" t="str">
        <f>IF(OR(H569="Oui",H569="Yes"),G569,"")</f>
        <v/>
      </c>
      <c r="M569" s="806" t="str">
        <f>IF(OR(I569="Oui",I569="Yes"),G569,"")</f>
        <v/>
      </c>
      <c r="N569" s="806" t="str">
        <f t="shared" si="130"/>
        <v/>
      </c>
    </row>
    <row r="570" spans="1:14" s="51" customFormat="1" ht="19" customHeight="1">
      <c r="A570" s="88">
        <v>39</v>
      </c>
      <c r="B570" s="617" t="s">
        <v>1262</v>
      </c>
      <c r="C570" s="77"/>
      <c r="D570" s="143"/>
      <c r="E570" s="78"/>
      <c r="F570" s="78"/>
      <c r="G570" s="399">
        <f>SUM(G565:G569)</f>
        <v>0</v>
      </c>
      <c r="H570" s="244"/>
      <c r="I570" s="244"/>
      <c r="J570" s="244"/>
      <c r="L570" s="808">
        <f>SUM(L565:L569)</f>
        <v>0</v>
      </c>
      <c r="M570" s="808">
        <f>SUM(M565:M569)</f>
        <v>0</v>
      </c>
      <c r="N570" s="808">
        <f>SUM(N565:N569)</f>
        <v>0</v>
      </c>
    </row>
    <row r="571" spans="1:14">
      <c r="A571" s="67"/>
      <c r="D571" s="86"/>
      <c r="G571" s="69"/>
    </row>
    <row r="572" spans="1:14">
      <c r="A572" s="87">
        <v>40</v>
      </c>
      <c r="B572" s="173" t="s">
        <v>1263</v>
      </c>
      <c r="C572" s="70"/>
      <c r="D572" s="86"/>
      <c r="G572" s="69"/>
    </row>
    <row r="573" spans="1:14" ht="42">
      <c r="A573" s="247" t="s">
        <v>818</v>
      </c>
      <c r="B573" s="246" t="s">
        <v>560</v>
      </c>
      <c r="C573" s="246" t="s">
        <v>917</v>
      </c>
      <c r="D573" s="246" t="s">
        <v>918</v>
      </c>
      <c r="E573" s="246" t="s">
        <v>919</v>
      </c>
      <c r="F573" s="246" t="s">
        <v>920</v>
      </c>
      <c r="G573" s="250" t="s">
        <v>558</v>
      </c>
      <c r="H573" s="404" t="s">
        <v>2793</v>
      </c>
      <c r="I573" s="404" t="s">
        <v>820</v>
      </c>
      <c r="J573" s="404" t="s">
        <v>2858</v>
      </c>
      <c r="K573" s="304"/>
      <c r="L573" s="805" t="s">
        <v>2793</v>
      </c>
      <c r="M573" s="805" t="s">
        <v>820</v>
      </c>
      <c r="N573" s="805" t="s">
        <v>2858</v>
      </c>
    </row>
    <row r="574" spans="1:14" ht="28">
      <c r="A574" s="91" t="s">
        <v>312</v>
      </c>
      <c r="B574" s="175" t="s">
        <v>1248</v>
      </c>
      <c r="C574" s="55">
        <v>1</v>
      </c>
      <c r="D574" s="55">
        <v>1</v>
      </c>
      <c r="E574" s="56" t="s">
        <v>561</v>
      </c>
      <c r="F574" s="57">
        <v>0</v>
      </c>
      <c r="G574" s="398">
        <f t="shared" ref="G574:G580" si="131">C574*D574*F574</f>
        <v>0</v>
      </c>
      <c r="H574" s="345" t="s">
        <v>566</v>
      </c>
      <c r="I574" s="345" t="s">
        <v>566</v>
      </c>
      <c r="J574" s="345" t="s">
        <v>566</v>
      </c>
      <c r="L574" s="806" t="str">
        <f>IF(OR(H574="Oui",H574="Yes"),G574,"")</f>
        <v/>
      </c>
      <c r="M574" s="806" t="str">
        <f>IF(OR(I574="Oui",I574="Yes"),G574,"")</f>
        <v/>
      </c>
      <c r="N574" s="806" t="str">
        <f>IF(OR(J574="Oui",J574="Yes"),G574,"")</f>
        <v/>
      </c>
    </row>
    <row r="575" spans="1:14" ht="28">
      <c r="A575" s="91" t="s">
        <v>313</v>
      </c>
      <c r="B575" s="175" t="s">
        <v>1249</v>
      </c>
      <c r="C575" s="55">
        <v>1</v>
      </c>
      <c r="D575" s="55">
        <v>1</v>
      </c>
      <c r="E575" s="56" t="s">
        <v>561</v>
      </c>
      <c r="F575" s="57">
        <v>0</v>
      </c>
      <c r="G575" s="398">
        <f t="shared" si="131"/>
        <v>0</v>
      </c>
      <c r="H575" s="345" t="s">
        <v>566</v>
      </c>
      <c r="I575" s="345" t="s">
        <v>566</v>
      </c>
      <c r="J575" s="345" t="s">
        <v>566</v>
      </c>
      <c r="L575" s="806" t="str">
        <f t="shared" ref="L575:L580" si="132">IF(OR(H575="Oui",H575="Yes"),G575,"")</f>
        <v/>
      </c>
      <c r="M575" s="806" t="str">
        <f t="shared" ref="M575:M580" si="133">IF(OR(I575="Oui",I575="Yes"),G575,"")</f>
        <v/>
      </c>
      <c r="N575" s="806" t="str">
        <f t="shared" ref="N575:N580" si="134">IF(OR(J575="Oui",J575="Yes"),G575,"")</f>
        <v/>
      </c>
    </row>
    <row r="576" spans="1:14" ht="28">
      <c r="A576" s="92" t="s">
        <v>314</v>
      </c>
      <c r="B576" s="227" t="s">
        <v>1264</v>
      </c>
      <c r="C576" s="55">
        <v>1</v>
      </c>
      <c r="D576" s="55">
        <v>1</v>
      </c>
      <c r="E576" s="56" t="s">
        <v>561</v>
      </c>
      <c r="F576" s="57">
        <v>0</v>
      </c>
      <c r="G576" s="398">
        <f t="shared" si="131"/>
        <v>0</v>
      </c>
      <c r="H576" s="345" t="s">
        <v>566</v>
      </c>
      <c r="I576" s="345" t="s">
        <v>566</v>
      </c>
      <c r="J576" s="345" t="s">
        <v>566</v>
      </c>
      <c r="L576" s="806" t="str">
        <f t="shared" si="132"/>
        <v/>
      </c>
      <c r="M576" s="806" t="str">
        <f t="shared" si="133"/>
        <v/>
      </c>
      <c r="N576" s="806" t="str">
        <f t="shared" si="134"/>
        <v/>
      </c>
    </row>
    <row r="577" spans="1:14" ht="28">
      <c r="A577" s="92" t="s">
        <v>315</v>
      </c>
      <c r="B577" s="227" t="s">
        <v>1265</v>
      </c>
      <c r="C577" s="55">
        <v>1</v>
      </c>
      <c r="D577" s="55">
        <v>1</v>
      </c>
      <c r="E577" s="56" t="s">
        <v>561</v>
      </c>
      <c r="F577" s="57">
        <v>0</v>
      </c>
      <c r="G577" s="398">
        <f t="shared" si="131"/>
        <v>0</v>
      </c>
      <c r="H577" s="345" t="s">
        <v>566</v>
      </c>
      <c r="I577" s="345" t="s">
        <v>566</v>
      </c>
      <c r="J577" s="345" t="s">
        <v>566</v>
      </c>
      <c r="L577" s="806" t="str">
        <f t="shared" si="132"/>
        <v/>
      </c>
      <c r="M577" s="806" t="str">
        <f t="shared" si="133"/>
        <v/>
      </c>
      <c r="N577" s="806" t="str">
        <f t="shared" si="134"/>
        <v/>
      </c>
    </row>
    <row r="578" spans="1:14" ht="28">
      <c r="A578" s="89" t="s">
        <v>316</v>
      </c>
      <c r="B578" s="175" t="s">
        <v>1266</v>
      </c>
      <c r="C578" s="55">
        <v>1</v>
      </c>
      <c r="D578" s="55">
        <v>1</v>
      </c>
      <c r="E578" s="56" t="s">
        <v>561</v>
      </c>
      <c r="F578" s="57">
        <v>0</v>
      </c>
      <c r="G578" s="398">
        <f t="shared" si="131"/>
        <v>0</v>
      </c>
      <c r="H578" s="345" t="s">
        <v>566</v>
      </c>
      <c r="I578" s="345" t="s">
        <v>566</v>
      </c>
      <c r="J578" s="345" t="s">
        <v>566</v>
      </c>
      <c r="L578" s="806" t="str">
        <f t="shared" si="132"/>
        <v/>
      </c>
      <c r="M578" s="806" t="str">
        <f t="shared" si="133"/>
        <v/>
      </c>
      <c r="N578" s="806" t="str">
        <f t="shared" si="134"/>
        <v/>
      </c>
    </row>
    <row r="579" spans="1:14" ht="28">
      <c r="A579" s="89" t="s">
        <v>317</v>
      </c>
      <c r="B579" s="175" t="s">
        <v>1216</v>
      </c>
      <c r="C579" s="55">
        <v>1</v>
      </c>
      <c r="D579" s="55">
        <v>1</v>
      </c>
      <c r="E579" s="56" t="s">
        <v>561</v>
      </c>
      <c r="F579" s="57">
        <v>0</v>
      </c>
      <c r="G579" s="398">
        <f t="shared" si="131"/>
        <v>0</v>
      </c>
      <c r="H579" s="345" t="s">
        <v>566</v>
      </c>
      <c r="I579" s="345" t="s">
        <v>566</v>
      </c>
      <c r="J579" s="345" t="s">
        <v>566</v>
      </c>
      <c r="L579" s="806" t="str">
        <f t="shared" si="132"/>
        <v/>
      </c>
      <c r="M579" s="806" t="str">
        <f t="shared" si="133"/>
        <v/>
      </c>
      <c r="N579" s="806" t="str">
        <f t="shared" si="134"/>
        <v/>
      </c>
    </row>
    <row r="580" spans="1:14" ht="28">
      <c r="A580" s="89" t="s">
        <v>318</v>
      </c>
      <c r="B580" s="175" t="s">
        <v>897</v>
      </c>
      <c r="C580" s="55">
        <v>1</v>
      </c>
      <c r="D580" s="55">
        <v>1</v>
      </c>
      <c r="E580" s="56" t="s">
        <v>561</v>
      </c>
      <c r="F580" s="57">
        <v>0</v>
      </c>
      <c r="G580" s="398">
        <f t="shared" si="131"/>
        <v>0</v>
      </c>
      <c r="H580" s="345" t="s">
        <v>566</v>
      </c>
      <c r="I580" s="345" t="s">
        <v>566</v>
      </c>
      <c r="J580" s="345" t="s">
        <v>566</v>
      </c>
      <c r="L580" s="806" t="str">
        <f t="shared" si="132"/>
        <v/>
      </c>
      <c r="M580" s="806" t="str">
        <f t="shared" si="133"/>
        <v/>
      </c>
      <c r="N580" s="806" t="str">
        <f t="shared" si="134"/>
        <v/>
      </c>
    </row>
    <row r="581" spans="1:14" s="51" customFormat="1" ht="19" customHeight="1">
      <c r="A581" s="88">
        <v>40</v>
      </c>
      <c r="B581" s="617" t="s">
        <v>1267</v>
      </c>
      <c r="C581" s="77"/>
      <c r="D581" s="143"/>
      <c r="E581" s="78"/>
      <c r="F581" s="78"/>
      <c r="G581" s="399">
        <f>SUM(G574:G580)</f>
        <v>0</v>
      </c>
      <c r="H581" s="244"/>
      <c r="I581" s="244"/>
      <c r="J581" s="244"/>
      <c r="L581" s="808">
        <f>SUM(L574:L580)</f>
        <v>0</v>
      </c>
      <c r="M581" s="808">
        <f>SUM(M574:M580)</f>
        <v>0</v>
      </c>
      <c r="N581" s="808">
        <f>SUM(N574:N580)</f>
        <v>0</v>
      </c>
    </row>
    <row r="582" spans="1:14">
      <c r="A582" s="86"/>
      <c r="D582" s="86"/>
      <c r="G582" s="80"/>
    </row>
    <row r="583" spans="1:14">
      <c r="A583" s="87">
        <v>41</v>
      </c>
      <c r="B583" s="173" t="s">
        <v>1268</v>
      </c>
      <c r="C583" s="70"/>
      <c r="D583" s="105"/>
      <c r="E583" s="71"/>
      <c r="F583" s="71"/>
      <c r="G583" s="80"/>
    </row>
    <row r="584" spans="1:14" ht="42">
      <c r="A584" s="247" t="s">
        <v>818</v>
      </c>
      <c r="B584" s="246" t="s">
        <v>560</v>
      </c>
      <c r="C584" s="246" t="s">
        <v>917</v>
      </c>
      <c r="D584" s="246" t="s">
        <v>918</v>
      </c>
      <c r="E584" s="246" t="s">
        <v>919</v>
      </c>
      <c r="F584" s="246" t="s">
        <v>920</v>
      </c>
      <c r="G584" s="250" t="s">
        <v>558</v>
      </c>
      <c r="H584" s="404" t="s">
        <v>2793</v>
      </c>
      <c r="I584" s="404" t="s">
        <v>820</v>
      </c>
      <c r="J584" s="404" t="s">
        <v>2858</v>
      </c>
      <c r="K584" s="304"/>
      <c r="L584" s="805" t="s">
        <v>2793</v>
      </c>
      <c r="M584" s="805" t="s">
        <v>820</v>
      </c>
      <c r="N584" s="805" t="s">
        <v>2858</v>
      </c>
    </row>
    <row r="585" spans="1:14" ht="28">
      <c r="A585" s="91" t="s">
        <v>319</v>
      </c>
      <c r="B585" s="175" t="s">
        <v>1248</v>
      </c>
      <c r="C585" s="55">
        <v>1</v>
      </c>
      <c r="D585" s="55">
        <v>1</v>
      </c>
      <c r="E585" s="56" t="s">
        <v>561</v>
      </c>
      <c r="F585" s="57">
        <v>0</v>
      </c>
      <c r="G585" s="398">
        <f t="shared" ref="G585:G590" si="135">C585*D585*F585</f>
        <v>0</v>
      </c>
      <c r="H585" s="345" t="s">
        <v>566</v>
      </c>
      <c r="I585" s="345" t="s">
        <v>566</v>
      </c>
      <c r="J585" s="345" t="s">
        <v>566</v>
      </c>
      <c r="L585" s="806" t="str">
        <f>IF(OR(H585="Oui",H585="Yes"),G585,"")</f>
        <v/>
      </c>
      <c r="M585" s="806" t="str">
        <f>IF(OR(I585="Oui",I585="Yes"),G585,"")</f>
        <v/>
      </c>
      <c r="N585" s="806" t="str">
        <f>IF(OR(J585="Oui",J585="Yes"),G585,"")</f>
        <v/>
      </c>
    </row>
    <row r="586" spans="1:14" ht="28">
      <c r="A586" s="92" t="s">
        <v>320</v>
      </c>
      <c r="B586" s="175" t="s">
        <v>1249</v>
      </c>
      <c r="C586" s="55">
        <v>1</v>
      </c>
      <c r="D586" s="55">
        <v>1</v>
      </c>
      <c r="E586" s="56" t="s">
        <v>561</v>
      </c>
      <c r="F586" s="57">
        <v>0</v>
      </c>
      <c r="G586" s="398">
        <f t="shared" si="135"/>
        <v>0</v>
      </c>
      <c r="H586" s="345" t="s">
        <v>566</v>
      </c>
      <c r="I586" s="345" t="s">
        <v>566</v>
      </c>
      <c r="J586" s="345" t="s">
        <v>566</v>
      </c>
      <c r="L586" s="806" t="str">
        <f t="shared" ref="L586:L590" si="136">IF(OR(H586="Oui",H586="Yes"),G586,"")</f>
        <v/>
      </c>
      <c r="M586" s="806" t="str">
        <f t="shared" ref="M586:M590" si="137">IF(OR(I586="Oui",I586="Yes"),G586,"")</f>
        <v/>
      </c>
      <c r="N586" s="806" t="str">
        <f t="shared" ref="N586:N590" si="138">IF(OR(J586="Oui",J586="Yes"),G586,"")</f>
        <v/>
      </c>
    </row>
    <row r="587" spans="1:14" ht="28">
      <c r="A587" s="92" t="s">
        <v>321</v>
      </c>
      <c r="B587" s="227" t="s">
        <v>567</v>
      </c>
      <c r="C587" s="55">
        <v>1</v>
      </c>
      <c r="D587" s="55">
        <v>1</v>
      </c>
      <c r="E587" s="56" t="s">
        <v>561</v>
      </c>
      <c r="F587" s="57">
        <v>0</v>
      </c>
      <c r="G587" s="398">
        <f t="shared" si="135"/>
        <v>0</v>
      </c>
      <c r="H587" s="345" t="s">
        <v>566</v>
      </c>
      <c r="I587" s="345" t="s">
        <v>566</v>
      </c>
      <c r="J587" s="345" t="s">
        <v>566</v>
      </c>
      <c r="L587" s="806" t="str">
        <f t="shared" si="136"/>
        <v/>
      </c>
      <c r="M587" s="806" t="str">
        <f t="shared" si="137"/>
        <v/>
      </c>
      <c r="N587" s="806" t="str">
        <f t="shared" si="138"/>
        <v/>
      </c>
    </row>
    <row r="588" spans="1:14" ht="28">
      <c r="A588" s="92" t="s">
        <v>322</v>
      </c>
      <c r="B588" s="621" t="s">
        <v>1269</v>
      </c>
      <c r="C588" s="55">
        <v>1</v>
      </c>
      <c r="D588" s="55">
        <v>1</v>
      </c>
      <c r="E588" s="56" t="s">
        <v>561</v>
      </c>
      <c r="F588" s="57">
        <v>0</v>
      </c>
      <c r="G588" s="398">
        <f t="shared" si="135"/>
        <v>0</v>
      </c>
      <c r="H588" s="345" t="s">
        <v>566</v>
      </c>
      <c r="I588" s="345" t="s">
        <v>566</v>
      </c>
      <c r="J588" s="345" t="s">
        <v>566</v>
      </c>
      <c r="L588" s="806" t="str">
        <f t="shared" si="136"/>
        <v/>
      </c>
      <c r="M588" s="806" t="str">
        <f t="shared" si="137"/>
        <v/>
      </c>
      <c r="N588" s="806" t="str">
        <f t="shared" si="138"/>
        <v/>
      </c>
    </row>
    <row r="589" spans="1:14" ht="28">
      <c r="A589" s="92" t="s">
        <v>323</v>
      </c>
      <c r="B589" s="227" t="s">
        <v>1270</v>
      </c>
      <c r="C589" s="55">
        <v>1</v>
      </c>
      <c r="D589" s="55">
        <v>1</v>
      </c>
      <c r="E589" s="56" t="s">
        <v>561</v>
      </c>
      <c r="F589" s="57">
        <v>0</v>
      </c>
      <c r="G589" s="398">
        <f t="shared" si="135"/>
        <v>0</v>
      </c>
      <c r="H589" s="345" t="s">
        <v>566</v>
      </c>
      <c r="I589" s="345" t="s">
        <v>566</v>
      </c>
      <c r="J589" s="345" t="s">
        <v>566</v>
      </c>
      <c r="L589" s="806" t="str">
        <f t="shared" si="136"/>
        <v/>
      </c>
      <c r="M589" s="806" t="str">
        <f t="shared" si="137"/>
        <v/>
      </c>
      <c r="N589" s="806" t="str">
        <f t="shared" si="138"/>
        <v/>
      </c>
    </row>
    <row r="590" spans="1:14" ht="28">
      <c r="A590" s="91" t="s">
        <v>324</v>
      </c>
      <c r="B590" s="175" t="s">
        <v>897</v>
      </c>
      <c r="C590" s="55">
        <v>1</v>
      </c>
      <c r="D590" s="55">
        <v>1</v>
      </c>
      <c r="E590" s="56" t="s">
        <v>561</v>
      </c>
      <c r="F590" s="57">
        <v>0</v>
      </c>
      <c r="G590" s="398">
        <f t="shared" si="135"/>
        <v>0</v>
      </c>
      <c r="H590" s="345" t="s">
        <v>566</v>
      </c>
      <c r="I590" s="345" t="s">
        <v>566</v>
      </c>
      <c r="J590" s="345" t="s">
        <v>566</v>
      </c>
      <c r="L590" s="806" t="str">
        <f t="shared" si="136"/>
        <v/>
      </c>
      <c r="M590" s="806" t="str">
        <f t="shared" si="137"/>
        <v/>
      </c>
      <c r="N590" s="806" t="str">
        <f t="shared" si="138"/>
        <v/>
      </c>
    </row>
    <row r="591" spans="1:14" s="51" customFormat="1" ht="19" customHeight="1">
      <c r="A591" s="88">
        <v>41</v>
      </c>
      <c r="B591" s="617" t="s">
        <v>1271</v>
      </c>
      <c r="C591" s="77"/>
      <c r="D591" s="143"/>
      <c r="E591" s="78"/>
      <c r="F591" s="78"/>
      <c r="G591" s="399">
        <f>SUM(G585:G590)</f>
        <v>0</v>
      </c>
      <c r="H591" s="244"/>
      <c r="I591" s="244"/>
      <c r="J591" s="244"/>
      <c r="L591" s="808">
        <f>SUM(L585:L590)</f>
        <v>0</v>
      </c>
      <c r="M591" s="808">
        <f>SUM(M585:M590)</f>
        <v>0</v>
      </c>
      <c r="N591" s="808">
        <f>SUM(N585:N590)</f>
        <v>0</v>
      </c>
    </row>
    <row r="592" spans="1:14">
      <c r="A592" s="67"/>
      <c r="D592" s="86"/>
      <c r="G592" s="69"/>
    </row>
    <row r="593" spans="1:14">
      <c r="A593" s="87">
        <v>42</v>
      </c>
      <c r="B593" s="173" t="s">
        <v>1272</v>
      </c>
      <c r="C593" s="70"/>
      <c r="D593" s="105"/>
      <c r="E593" s="71"/>
      <c r="F593" s="71"/>
      <c r="G593" s="80"/>
    </row>
    <row r="594" spans="1:14" ht="42">
      <c r="A594" s="247" t="s">
        <v>818</v>
      </c>
      <c r="B594" s="246" t="s">
        <v>560</v>
      </c>
      <c r="C594" s="246" t="s">
        <v>917</v>
      </c>
      <c r="D594" s="246" t="s">
        <v>918</v>
      </c>
      <c r="E594" s="246" t="s">
        <v>919</v>
      </c>
      <c r="F594" s="246" t="s">
        <v>920</v>
      </c>
      <c r="G594" s="250" t="s">
        <v>558</v>
      </c>
      <c r="H594" s="404" t="s">
        <v>2793</v>
      </c>
      <c r="I594" s="404" t="s">
        <v>820</v>
      </c>
      <c r="J594" s="404" t="s">
        <v>2858</v>
      </c>
      <c r="K594" s="304"/>
      <c r="L594" s="805" t="s">
        <v>2793</v>
      </c>
      <c r="M594" s="805" t="s">
        <v>820</v>
      </c>
      <c r="N594" s="805" t="s">
        <v>2858</v>
      </c>
    </row>
    <row r="595" spans="1:14" ht="28">
      <c r="A595" s="91" t="s">
        <v>325</v>
      </c>
      <c r="B595" s="618" t="s">
        <v>1273</v>
      </c>
      <c r="C595" s="55">
        <v>1</v>
      </c>
      <c r="D595" s="55">
        <v>1</v>
      </c>
      <c r="E595" s="56" t="s">
        <v>561</v>
      </c>
      <c r="F595" s="57">
        <v>0</v>
      </c>
      <c r="G595" s="398">
        <f t="shared" ref="G595:G602" si="139">C595*D595*F595</f>
        <v>0</v>
      </c>
      <c r="H595" s="345" t="s">
        <v>566</v>
      </c>
      <c r="I595" s="345" t="s">
        <v>566</v>
      </c>
      <c r="J595" s="345" t="s">
        <v>566</v>
      </c>
      <c r="L595" s="806" t="str">
        <f>IF(OR(H595="Oui",H595="Yes"),G595,"")</f>
        <v/>
      </c>
      <c r="M595" s="806" t="str">
        <f>IF(OR(I595="Oui",I595="Yes"),G595,"")</f>
        <v/>
      </c>
      <c r="N595" s="806" t="str">
        <f>IF(OR(J595="Oui",J595="Yes"),G595,"")</f>
        <v/>
      </c>
    </row>
    <row r="596" spans="1:14" ht="28">
      <c r="A596" s="92" t="s">
        <v>326</v>
      </c>
      <c r="B596" s="621" t="s">
        <v>1274</v>
      </c>
      <c r="C596" s="55">
        <v>1</v>
      </c>
      <c r="D596" s="55">
        <v>1</v>
      </c>
      <c r="E596" s="56" t="s">
        <v>561</v>
      </c>
      <c r="F596" s="57">
        <v>0</v>
      </c>
      <c r="G596" s="398">
        <f t="shared" si="139"/>
        <v>0</v>
      </c>
      <c r="H596" s="345" t="s">
        <v>566</v>
      </c>
      <c r="I596" s="345" t="s">
        <v>566</v>
      </c>
      <c r="J596" s="345" t="s">
        <v>566</v>
      </c>
      <c r="L596" s="806" t="str">
        <f t="shared" ref="L596:L602" si="140">IF(OR(H596="Oui",H596="Yes"),G596,"")</f>
        <v/>
      </c>
      <c r="M596" s="806" t="str">
        <f t="shared" ref="M596:M602" si="141">IF(OR(I596="Oui",I596="Yes"),G596,"")</f>
        <v/>
      </c>
      <c r="N596" s="806" t="str">
        <f t="shared" ref="N596:N602" si="142">IF(OR(J596="Oui",J596="Yes"),G596,"")</f>
        <v/>
      </c>
    </row>
    <row r="597" spans="1:14" ht="28">
      <c r="A597" s="92" t="s">
        <v>327</v>
      </c>
      <c r="B597" s="621" t="s">
        <v>1275</v>
      </c>
      <c r="C597" s="55">
        <v>1</v>
      </c>
      <c r="D597" s="55">
        <v>1</v>
      </c>
      <c r="E597" s="56" t="s">
        <v>561</v>
      </c>
      <c r="F597" s="57">
        <v>0</v>
      </c>
      <c r="G597" s="398">
        <f t="shared" si="139"/>
        <v>0</v>
      </c>
      <c r="H597" s="345" t="s">
        <v>566</v>
      </c>
      <c r="I597" s="345" t="s">
        <v>566</v>
      </c>
      <c r="J597" s="345" t="s">
        <v>566</v>
      </c>
      <c r="L597" s="806" t="str">
        <f t="shared" si="140"/>
        <v/>
      </c>
      <c r="M597" s="806" t="str">
        <f t="shared" si="141"/>
        <v/>
      </c>
      <c r="N597" s="806" t="str">
        <f t="shared" si="142"/>
        <v/>
      </c>
    </row>
    <row r="598" spans="1:14" ht="28">
      <c r="A598" s="92" t="s">
        <v>328</v>
      </c>
      <c r="B598" s="621" t="s">
        <v>1276</v>
      </c>
      <c r="C598" s="55">
        <v>1</v>
      </c>
      <c r="D598" s="55">
        <v>1</v>
      </c>
      <c r="E598" s="56" t="s">
        <v>561</v>
      </c>
      <c r="F598" s="57">
        <v>0</v>
      </c>
      <c r="G598" s="398">
        <f t="shared" si="139"/>
        <v>0</v>
      </c>
      <c r="H598" s="345" t="s">
        <v>566</v>
      </c>
      <c r="I598" s="345" t="s">
        <v>566</v>
      </c>
      <c r="J598" s="345" t="s">
        <v>566</v>
      </c>
      <c r="L598" s="806" t="str">
        <f t="shared" si="140"/>
        <v/>
      </c>
      <c r="M598" s="806" t="str">
        <f t="shared" si="141"/>
        <v/>
      </c>
      <c r="N598" s="806" t="str">
        <f t="shared" si="142"/>
        <v/>
      </c>
    </row>
    <row r="599" spans="1:14" ht="28">
      <c r="A599" s="92" t="s">
        <v>329</v>
      </c>
      <c r="B599" s="621" t="s">
        <v>1277</v>
      </c>
      <c r="C599" s="55">
        <v>1</v>
      </c>
      <c r="D599" s="55">
        <v>1</v>
      </c>
      <c r="E599" s="56" t="s">
        <v>561</v>
      </c>
      <c r="F599" s="57">
        <v>0</v>
      </c>
      <c r="G599" s="398">
        <f t="shared" si="139"/>
        <v>0</v>
      </c>
      <c r="H599" s="345" t="s">
        <v>566</v>
      </c>
      <c r="I599" s="345" t="s">
        <v>566</v>
      </c>
      <c r="J599" s="345" t="s">
        <v>566</v>
      </c>
      <c r="L599" s="806" t="str">
        <f t="shared" si="140"/>
        <v/>
      </c>
      <c r="M599" s="806" t="str">
        <f t="shared" si="141"/>
        <v/>
      </c>
      <c r="N599" s="806" t="str">
        <f t="shared" si="142"/>
        <v/>
      </c>
    </row>
    <row r="600" spans="1:14" ht="28">
      <c r="A600" s="92" t="s">
        <v>330</v>
      </c>
      <c r="B600" s="621" t="s">
        <v>1278</v>
      </c>
      <c r="C600" s="55">
        <v>1</v>
      </c>
      <c r="D600" s="55">
        <v>1</v>
      </c>
      <c r="E600" s="56" t="s">
        <v>561</v>
      </c>
      <c r="F600" s="57">
        <v>0</v>
      </c>
      <c r="G600" s="398">
        <f t="shared" si="139"/>
        <v>0</v>
      </c>
      <c r="H600" s="345" t="s">
        <v>566</v>
      </c>
      <c r="I600" s="345" t="s">
        <v>566</v>
      </c>
      <c r="J600" s="345" t="s">
        <v>566</v>
      </c>
      <c r="L600" s="806" t="str">
        <f t="shared" si="140"/>
        <v/>
      </c>
      <c r="M600" s="806" t="str">
        <f t="shared" si="141"/>
        <v/>
      </c>
      <c r="N600" s="806" t="str">
        <f t="shared" si="142"/>
        <v/>
      </c>
    </row>
    <row r="601" spans="1:14" ht="28">
      <c r="A601" s="92" t="s">
        <v>331</v>
      </c>
      <c r="B601" s="621" t="s">
        <v>1269</v>
      </c>
      <c r="C601" s="55">
        <v>1</v>
      </c>
      <c r="D601" s="55">
        <v>1</v>
      </c>
      <c r="E601" s="56" t="s">
        <v>561</v>
      </c>
      <c r="F601" s="57">
        <v>0</v>
      </c>
      <c r="G601" s="398">
        <f t="shared" si="139"/>
        <v>0</v>
      </c>
      <c r="H601" s="345" t="s">
        <v>566</v>
      </c>
      <c r="I601" s="345" t="s">
        <v>566</v>
      </c>
      <c r="J601" s="345" t="s">
        <v>566</v>
      </c>
      <c r="L601" s="806" t="str">
        <f t="shared" si="140"/>
        <v/>
      </c>
      <c r="M601" s="806" t="str">
        <f t="shared" si="141"/>
        <v/>
      </c>
      <c r="N601" s="806" t="str">
        <f t="shared" si="142"/>
        <v/>
      </c>
    </row>
    <row r="602" spans="1:14" ht="28">
      <c r="A602" s="91" t="s">
        <v>332</v>
      </c>
      <c r="B602" s="175" t="s">
        <v>897</v>
      </c>
      <c r="C602" s="55">
        <v>1</v>
      </c>
      <c r="D602" s="55">
        <v>1</v>
      </c>
      <c r="E602" s="56" t="s">
        <v>561</v>
      </c>
      <c r="F602" s="57">
        <v>0</v>
      </c>
      <c r="G602" s="398">
        <f t="shared" si="139"/>
        <v>0</v>
      </c>
      <c r="H602" s="345" t="s">
        <v>566</v>
      </c>
      <c r="I602" s="345" t="s">
        <v>566</v>
      </c>
      <c r="J602" s="345" t="s">
        <v>566</v>
      </c>
      <c r="L602" s="806" t="str">
        <f t="shared" si="140"/>
        <v/>
      </c>
      <c r="M602" s="806" t="str">
        <f t="shared" si="141"/>
        <v/>
      </c>
      <c r="N602" s="806" t="str">
        <f t="shared" si="142"/>
        <v/>
      </c>
    </row>
    <row r="603" spans="1:14" s="51" customFormat="1" ht="19" customHeight="1">
      <c r="A603" s="88">
        <v>42</v>
      </c>
      <c r="B603" s="617" t="s">
        <v>1279</v>
      </c>
      <c r="C603" s="77"/>
      <c r="D603" s="143"/>
      <c r="E603" s="78"/>
      <c r="F603" s="78"/>
      <c r="G603" s="399">
        <f>SUM(G595:G602)</f>
        <v>0</v>
      </c>
      <c r="H603" s="244"/>
      <c r="I603" s="244"/>
      <c r="J603" s="244"/>
      <c r="L603" s="808">
        <f>SUM(L595:L602)</f>
        <v>0</v>
      </c>
      <c r="M603" s="808">
        <f>SUM(M595:M602)</f>
        <v>0</v>
      </c>
      <c r="N603" s="808">
        <f>SUM(N595:N602)</f>
        <v>0</v>
      </c>
    </row>
    <row r="604" spans="1:14">
      <c r="A604" s="86"/>
      <c r="D604" s="86"/>
      <c r="G604" s="80"/>
    </row>
    <row r="605" spans="1:14">
      <c r="A605" s="87">
        <v>43</v>
      </c>
      <c r="B605" s="173" t="s">
        <v>1280</v>
      </c>
      <c r="C605" s="70"/>
      <c r="D605" s="71"/>
      <c r="E605" s="71"/>
      <c r="F605" s="71"/>
      <c r="G605" s="80"/>
    </row>
    <row r="606" spans="1:14" ht="42">
      <c r="A606" s="247" t="s">
        <v>818</v>
      </c>
      <c r="B606" s="246" t="s">
        <v>560</v>
      </c>
      <c r="C606" s="246" t="s">
        <v>917</v>
      </c>
      <c r="D606" s="246" t="s">
        <v>918</v>
      </c>
      <c r="E606" s="246" t="s">
        <v>919</v>
      </c>
      <c r="F606" s="246" t="s">
        <v>920</v>
      </c>
      <c r="G606" s="250" t="s">
        <v>558</v>
      </c>
      <c r="H606" s="404" t="s">
        <v>2793</v>
      </c>
      <c r="I606" s="404" t="s">
        <v>820</v>
      </c>
      <c r="J606" s="404" t="s">
        <v>2858</v>
      </c>
      <c r="K606" s="304"/>
      <c r="L606" s="805" t="s">
        <v>2793</v>
      </c>
      <c r="M606" s="805" t="s">
        <v>820</v>
      </c>
      <c r="N606" s="805" t="s">
        <v>2858</v>
      </c>
    </row>
    <row r="607" spans="1:14" ht="28">
      <c r="A607" s="91" t="s">
        <v>333</v>
      </c>
      <c r="B607" s="175" t="s">
        <v>334</v>
      </c>
      <c r="C607" s="55">
        <v>1</v>
      </c>
      <c r="D607" s="55">
        <v>1</v>
      </c>
      <c r="E607" s="56" t="s">
        <v>561</v>
      </c>
      <c r="F607" s="57">
        <v>0</v>
      </c>
      <c r="G607" s="398">
        <f t="shared" ref="G607:G621" si="143">C607*D607*F607</f>
        <v>0</v>
      </c>
      <c r="H607" s="345" t="s">
        <v>566</v>
      </c>
      <c r="I607" s="345" t="s">
        <v>566</v>
      </c>
      <c r="J607" s="345" t="s">
        <v>566</v>
      </c>
      <c r="L607" s="806" t="str">
        <f>IF(OR(H607="Oui",H607="Yes"),G607,"")</f>
        <v/>
      </c>
      <c r="M607" s="806" t="str">
        <f>IF(OR(I607="Oui",I607="Yes"),G607,"")</f>
        <v/>
      </c>
      <c r="N607" s="806" t="str">
        <f>IF(OR(J607="Oui",J607="Yes"),G607,"")</f>
        <v/>
      </c>
    </row>
    <row r="608" spans="1:14" ht="28">
      <c r="A608" s="91" t="s">
        <v>335</v>
      </c>
      <c r="B608" s="175" t="s">
        <v>1281</v>
      </c>
      <c r="C608" s="55">
        <v>1</v>
      </c>
      <c r="D608" s="55">
        <v>1</v>
      </c>
      <c r="E608" s="56" t="s">
        <v>561</v>
      </c>
      <c r="F608" s="57">
        <v>0</v>
      </c>
      <c r="G608" s="398">
        <f t="shared" si="143"/>
        <v>0</v>
      </c>
      <c r="H608" s="345" t="s">
        <v>566</v>
      </c>
      <c r="I608" s="345" t="s">
        <v>566</v>
      </c>
      <c r="J608" s="345" t="s">
        <v>566</v>
      </c>
      <c r="L608" s="806" t="str">
        <f t="shared" ref="L608:L618" si="144">IF(OR(H608="Oui",H608="Yes"),G608,"")</f>
        <v/>
      </c>
      <c r="M608" s="806" t="str">
        <f t="shared" ref="M608:M618" si="145">IF(OR(I608="Oui",I608="Yes"),G608,"")</f>
        <v/>
      </c>
      <c r="N608" s="806" t="str">
        <f t="shared" ref="N608:N618" si="146">IF(OR(J608="Oui",J608="Yes"),G608,"")</f>
        <v/>
      </c>
    </row>
    <row r="609" spans="1:14" ht="28">
      <c r="A609" s="91" t="s">
        <v>336</v>
      </c>
      <c r="B609" s="175" t="s">
        <v>1282</v>
      </c>
      <c r="C609" s="55">
        <v>1</v>
      </c>
      <c r="D609" s="55">
        <v>1</v>
      </c>
      <c r="E609" s="56" t="s">
        <v>561</v>
      </c>
      <c r="F609" s="57">
        <v>0</v>
      </c>
      <c r="G609" s="398">
        <f t="shared" si="143"/>
        <v>0</v>
      </c>
      <c r="H609" s="345" t="s">
        <v>566</v>
      </c>
      <c r="I609" s="345" t="s">
        <v>566</v>
      </c>
      <c r="J609" s="345" t="s">
        <v>566</v>
      </c>
      <c r="L609" s="806" t="str">
        <f t="shared" si="144"/>
        <v/>
      </c>
      <c r="M609" s="806" t="str">
        <f t="shared" si="145"/>
        <v/>
      </c>
      <c r="N609" s="806" t="str">
        <f t="shared" si="146"/>
        <v/>
      </c>
    </row>
    <row r="610" spans="1:14" ht="28">
      <c r="A610" s="91" t="s">
        <v>337</v>
      </c>
      <c r="B610" s="175" t="s">
        <v>1283</v>
      </c>
      <c r="C610" s="55">
        <v>1</v>
      </c>
      <c r="D610" s="55">
        <v>1</v>
      </c>
      <c r="E610" s="56" t="s">
        <v>561</v>
      </c>
      <c r="F610" s="57">
        <v>0</v>
      </c>
      <c r="G610" s="398">
        <f t="shared" si="143"/>
        <v>0</v>
      </c>
      <c r="H610" s="345" t="s">
        <v>566</v>
      </c>
      <c r="I610" s="345" t="s">
        <v>566</v>
      </c>
      <c r="J610" s="345" t="s">
        <v>566</v>
      </c>
      <c r="L610" s="806" t="str">
        <f t="shared" si="144"/>
        <v/>
      </c>
      <c r="M610" s="806" t="str">
        <f t="shared" si="145"/>
        <v/>
      </c>
      <c r="N610" s="806" t="str">
        <f t="shared" si="146"/>
        <v/>
      </c>
    </row>
    <row r="611" spans="1:14" ht="28">
      <c r="A611" s="91" t="s">
        <v>338</v>
      </c>
      <c r="B611" s="175" t="s">
        <v>1284</v>
      </c>
      <c r="C611" s="55">
        <v>1</v>
      </c>
      <c r="D611" s="55">
        <v>1</v>
      </c>
      <c r="E611" s="56" t="s">
        <v>561</v>
      </c>
      <c r="F611" s="57">
        <v>0</v>
      </c>
      <c r="G611" s="398">
        <f t="shared" si="143"/>
        <v>0</v>
      </c>
      <c r="H611" s="345" t="s">
        <v>566</v>
      </c>
      <c r="I611" s="345" t="s">
        <v>566</v>
      </c>
      <c r="J611" s="345" t="s">
        <v>566</v>
      </c>
      <c r="L611" s="806" t="str">
        <f t="shared" si="144"/>
        <v/>
      </c>
      <c r="M611" s="806" t="str">
        <f t="shared" si="145"/>
        <v/>
      </c>
      <c r="N611" s="806" t="str">
        <f t="shared" si="146"/>
        <v/>
      </c>
    </row>
    <row r="612" spans="1:14" ht="28">
      <c r="A612" s="91" t="s">
        <v>339</v>
      </c>
      <c r="B612" s="175" t="s">
        <v>161</v>
      </c>
      <c r="C612" s="55">
        <v>1</v>
      </c>
      <c r="D612" s="55">
        <v>1</v>
      </c>
      <c r="E612" s="56" t="s">
        <v>561</v>
      </c>
      <c r="F612" s="57">
        <v>0</v>
      </c>
      <c r="G612" s="398">
        <f t="shared" si="143"/>
        <v>0</v>
      </c>
      <c r="H612" s="345" t="s">
        <v>566</v>
      </c>
      <c r="I612" s="345" t="s">
        <v>566</v>
      </c>
      <c r="J612" s="345" t="s">
        <v>566</v>
      </c>
      <c r="L612" s="806" t="str">
        <f t="shared" si="144"/>
        <v/>
      </c>
      <c r="M612" s="806" t="str">
        <f t="shared" si="145"/>
        <v/>
      </c>
      <c r="N612" s="806" t="str">
        <f t="shared" si="146"/>
        <v/>
      </c>
    </row>
    <row r="613" spans="1:14" ht="28">
      <c r="A613" s="91" t="s">
        <v>340</v>
      </c>
      <c r="B613" s="175" t="s">
        <v>1285</v>
      </c>
      <c r="C613" s="55">
        <v>1</v>
      </c>
      <c r="D613" s="55">
        <v>1</v>
      </c>
      <c r="E613" s="56" t="s">
        <v>561</v>
      </c>
      <c r="F613" s="57">
        <v>0</v>
      </c>
      <c r="G613" s="398">
        <f t="shared" si="143"/>
        <v>0</v>
      </c>
      <c r="H613" s="345" t="s">
        <v>566</v>
      </c>
      <c r="I613" s="345" t="s">
        <v>566</v>
      </c>
      <c r="J613" s="345" t="s">
        <v>566</v>
      </c>
      <c r="L613" s="806" t="str">
        <f t="shared" si="144"/>
        <v/>
      </c>
      <c r="M613" s="806" t="str">
        <f t="shared" si="145"/>
        <v/>
      </c>
      <c r="N613" s="806" t="str">
        <f t="shared" si="146"/>
        <v/>
      </c>
    </row>
    <row r="614" spans="1:14" ht="28">
      <c r="A614" s="91" t="s">
        <v>341</v>
      </c>
      <c r="B614" s="175" t="s">
        <v>1286</v>
      </c>
      <c r="C614" s="55">
        <v>1</v>
      </c>
      <c r="D614" s="55">
        <v>1</v>
      </c>
      <c r="E614" s="56" t="s">
        <v>561</v>
      </c>
      <c r="F614" s="57">
        <v>0</v>
      </c>
      <c r="G614" s="398">
        <f t="shared" si="143"/>
        <v>0</v>
      </c>
      <c r="H614" s="345" t="s">
        <v>566</v>
      </c>
      <c r="I614" s="345" t="s">
        <v>566</v>
      </c>
      <c r="J614" s="345" t="s">
        <v>566</v>
      </c>
      <c r="L614" s="806" t="str">
        <f t="shared" si="144"/>
        <v/>
      </c>
      <c r="M614" s="806" t="str">
        <f t="shared" si="145"/>
        <v/>
      </c>
      <c r="N614" s="806" t="str">
        <f t="shared" si="146"/>
        <v/>
      </c>
    </row>
    <row r="615" spans="1:14" ht="28">
      <c r="A615" s="91" t="s">
        <v>342</v>
      </c>
      <c r="B615" s="175" t="s">
        <v>1287</v>
      </c>
      <c r="C615" s="55">
        <v>1</v>
      </c>
      <c r="D615" s="55">
        <v>1</v>
      </c>
      <c r="E615" s="56" t="s">
        <v>561</v>
      </c>
      <c r="F615" s="57">
        <v>0</v>
      </c>
      <c r="G615" s="398">
        <f t="shared" si="143"/>
        <v>0</v>
      </c>
      <c r="H615" s="345" t="s">
        <v>566</v>
      </c>
      <c r="I615" s="345" t="s">
        <v>566</v>
      </c>
      <c r="J615" s="345" t="s">
        <v>566</v>
      </c>
      <c r="L615" s="806" t="str">
        <f t="shared" si="144"/>
        <v/>
      </c>
      <c r="M615" s="806" t="str">
        <f t="shared" si="145"/>
        <v/>
      </c>
      <c r="N615" s="806" t="str">
        <f t="shared" si="146"/>
        <v/>
      </c>
    </row>
    <row r="616" spans="1:14" ht="28">
      <c r="A616" s="91" t="s">
        <v>343</v>
      </c>
      <c r="B616" s="175" t="s">
        <v>1288</v>
      </c>
      <c r="C616" s="55">
        <v>1</v>
      </c>
      <c r="D616" s="55">
        <v>1</v>
      </c>
      <c r="E616" s="56" t="s">
        <v>561</v>
      </c>
      <c r="F616" s="57">
        <v>0</v>
      </c>
      <c r="G616" s="398">
        <f t="shared" si="143"/>
        <v>0</v>
      </c>
      <c r="H616" s="345" t="s">
        <v>566</v>
      </c>
      <c r="I616" s="345" t="s">
        <v>566</v>
      </c>
      <c r="J616" s="345" t="s">
        <v>566</v>
      </c>
      <c r="L616" s="806" t="str">
        <f t="shared" si="144"/>
        <v/>
      </c>
      <c r="M616" s="806" t="str">
        <f t="shared" si="145"/>
        <v/>
      </c>
      <c r="N616" s="806" t="str">
        <f t="shared" si="146"/>
        <v/>
      </c>
    </row>
    <row r="617" spans="1:14" ht="28">
      <c r="A617" s="91" t="s">
        <v>344</v>
      </c>
      <c r="B617" s="175" t="s">
        <v>1289</v>
      </c>
      <c r="C617" s="55">
        <v>1</v>
      </c>
      <c r="D617" s="55">
        <v>1</v>
      </c>
      <c r="E617" s="56" t="s">
        <v>561</v>
      </c>
      <c r="F617" s="57">
        <v>0</v>
      </c>
      <c r="G617" s="398">
        <f t="shared" si="143"/>
        <v>0</v>
      </c>
      <c r="H617" s="345" t="s">
        <v>566</v>
      </c>
      <c r="I617" s="345" t="s">
        <v>566</v>
      </c>
      <c r="J617" s="345" t="s">
        <v>566</v>
      </c>
      <c r="L617" s="806" t="str">
        <f t="shared" si="144"/>
        <v/>
      </c>
      <c r="M617" s="806" t="str">
        <f t="shared" si="145"/>
        <v/>
      </c>
      <c r="N617" s="806" t="str">
        <f t="shared" si="146"/>
        <v/>
      </c>
    </row>
    <row r="618" spans="1:14" ht="28">
      <c r="A618" s="91" t="s">
        <v>345</v>
      </c>
      <c r="B618" s="175" t="s">
        <v>1290</v>
      </c>
      <c r="C618" s="55">
        <v>1</v>
      </c>
      <c r="D618" s="55">
        <v>1</v>
      </c>
      <c r="E618" s="56" t="s">
        <v>561</v>
      </c>
      <c r="F618" s="57">
        <v>0</v>
      </c>
      <c r="G618" s="398">
        <f t="shared" si="143"/>
        <v>0</v>
      </c>
      <c r="H618" s="345" t="s">
        <v>566</v>
      </c>
      <c r="I618" s="345" t="s">
        <v>566</v>
      </c>
      <c r="J618" s="345" t="s">
        <v>566</v>
      </c>
      <c r="L618" s="806" t="str">
        <f t="shared" si="144"/>
        <v/>
      </c>
      <c r="M618" s="806" t="str">
        <f t="shared" si="145"/>
        <v/>
      </c>
      <c r="N618" s="806" t="str">
        <f t="shared" si="146"/>
        <v/>
      </c>
    </row>
    <row r="619" spans="1:14" ht="28">
      <c r="A619" s="91" t="s">
        <v>346</v>
      </c>
      <c r="B619" s="175" t="s">
        <v>1291</v>
      </c>
      <c r="C619" s="55">
        <v>1</v>
      </c>
      <c r="D619" s="55">
        <v>1</v>
      </c>
      <c r="E619" s="56" t="s">
        <v>561</v>
      </c>
      <c r="F619" s="57">
        <v>0</v>
      </c>
      <c r="G619" s="398">
        <f t="shared" si="143"/>
        <v>0</v>
      </c>
      <c r="H619" s="345" t="s">
        <v>566</v>
      </c>
      <c r="I619" s="345" t="s">
        <v>566</v>
      </c>
      <c r="J619" s="345" t="s">
        <v>566</v>
      </c>
      <c r="L619" s="806" t="str">
        <f>IF(OR(H619="Oui",H619="Yes"),G619,"")</f>
        <v/>
      </c>
      <c r="M619" s="806" t="str">
        <f>IF(OR(I619="Oui",I619="Yes"),G619,"")</f>
        <v/>
      </c>
      <c r="N619" s="806" t="str">
        <f>IF(OR(J619="Oui",J619="Yes"),G619,"")</f>
        <v/>
      </c>
    </row>
    <row r="620" spans="1:14" ht="28">
      <c r="A620" s="91" t="s">
        <v>347</v>
      </c>
      <c r="B620" s="175" t="s">
        <v>1292</v>
      </c>
      <c r="C620" s="55">
        <v>1</v>
      </c>
      <c r="D620" s="55">
        <v>1</v>
      </c>
      <c r="E620" s="56" t="s">
        <v>561</v>
      </c>
      <c r="F620" s="57">
        <v>0</v>
      </c>
      <c r="G620" s="398">
        <f t="shared" si="143"/>
        <v>0</v>
      </c>
      <c r="H620" s="345" t="s">
        <v>566</v>
      </c>
      <c r="I620" s="345" t="s">
        <v>566</v>
      </c>
      <c r="J620" s="345" t="s">
        <v>566</v>
      </c>
      <c r="L620" s="806" t="str">
        <f>IF(OR(H620="Oui",H620="Yes"),G620,"")</f>
        <v/>
      </c>
      <c r="M620" s="806" t="str">
        <f>IF(OR(I620="Oui",I620="Yes"),G620,"")</f>
        <v/>
      </c>
      <c r="N620" s="806" t="str">
        <f>IF(OR(J620="Oui",J620="Yes"),G620,"")</f>
        <v/>
      </c>
    </row>
    <row r="621" spans="1:14" ht="28">
      <c r="A621" s="91" t="s">
        <v>348</v>
      </c>
      <c r="B621" s="175" t="s">
        <v>897</v>
      </c>
      <c r="C621" s="55">
        <v>1</v>
      </c>
      <c r="D621" s="55">
        <v>1</v>
      </c>
      <c r="E621" s="56" t="s">
        <v>561</v>
      </c>
      <c r="F621" s="57">
        <v>0</v>
      </c>
      <c r="G621" s="398">
        <f t="shared" si="143"/>
        <v>0</v>
      </c>
      <c r="H621" s="345" t="s">
        <v>566</v>
      </c>
      <c r="I621" s="345" t="s">
        <v>566</v>
      </c>
      <c r="J621" s="345" t="s">
        <v>566</v>
      </c>
      <c r="L621" s="806" t="str">
        <f>IF(OR(H621="Oui",H621="Yes"),G621,"")</f>
        <v/>
      </c>
      <c r="M621" s="806" t="str">
        <f>IF(OR(I621="Oui",I621="Yes"),G621,"")</f>
        <v/>
      </c>
      <c r="N621" s="806" t="str">
        <f>IF(OR(J621="Oui",J621="Yes"),G621,"")</f>
        <v/>
      </c>
    </row>
    <row r="622" spans="1:14" s="51" customFormat="1" ht="19" customHeight="1">
      <c r="A622" s="88">
        <v>43</v>
      </c>
      <c r="B622" s="617" t="s">
        <v>1293</v>
      </c>
      <c r="C622" s="77"/>
      <c r="D622" s="143"/>
      <c r="E622" s="78"/>
      <c r="F622" s="78"/>
      <c r="G622" s="399">
        <f>SUM(G607:G621)</f>
        <v>0</v>
      </c>
      <c r="H622" s="244"/>
      <c r="I622" s="244"/>
      <c r="J622" s="244"/>
      <c r="L622" s="808">
        <f>SUM(L607:L621)</f>
        <v>0</v>
      </c>
      <c r="M622" s="808">
        <f>SUM(M607:M621)</f>
        <v>0</v>
      </c>
      <c r="N622" s="808">
        <f>SUM(N607:N621)</f>
        <v>0</v>
      </c>
    </row>
    <row r="623" spans="1:14">
      <c r="A623" s="67"/>
      <c r="D623" s="86"/>
      <c r="G623" s="69"/>
    </row>
    <row r="624" spans="1:14">
      <c r="A624" s="87">
        <v>44</v>
      </c>
      <c r="B624" s="173" t="s">
        <v>1294</v>
      </c>
      <c r="C624" s="70"/>
      <c r="D624" s="105"/>
      <c r="E624" s="71"/>
      <c r="F624" s="71"/>
      <c r="G624" s="80"/>
    </row>
    <row r="625" spans="1:14" ht="42">
      <c r="A625" s="247" t="s">
        <v>818</v>
      </c>
      <c r="B625" s="246" t="s">
        <v>560</v>
      </c>
      <c r="C625" s="246" t="s">
        <v>917</v>
      </c>
      <c r="D625" s="246" t="s">
        <v>918</v>
      </c>
      <c r="E625" s="246" t="s">
        <v>919</v>
      </c>
      <c r="F625" s="246" t="s">
        <v>920</v>
      </c>
      <c r="G625" s="250" t="s">
        <v>558</v>
      </c>
      <c r="H625" s="404" t="s">
        <v>2793</v>
      </c>
      <c r="I625" s="404" t="s">
        <v>820</v>
      </c>
      <c r="J625" s="404" t="s">
        <v>2858</v>
      </c>
      <c r="K625" s="304"/>
      <c r="L625" s="805" t="s">
        <v>2793</v>
      </c>
      <c r="M625" s="805" t="s">
        <v>820</v>
      </c>
      <c r="N625" s="810" t="s">
        <v>2858</v>
      </c>
    </row>
    <row r="626" spans="1:14" ht="14">
      <c r="A626" s="108">
        <v>44.01</v>
      </c>
      <c r="B626" s="188" t="s">
        <v>1295</v>
      </c>
      <c r="C626" s="150"/>
      <c r="D626" s="151"/>
      <c r="E626" s="152"/>
      <c r="F626" s="153"/>
      <c r="G626" s="932">
        <f>(C627*D627*F627)+(C628*D628*F628)</f>
        <v>0</v>
      </c>
      <c r="H626" s="903" t="s">
        <v>566</v>
      </c>
      <c r="I626" s="903" t="s">
        <v>566</v>
      </c>
      <c r="J626" s="903" t="s">
        <v>566</v>
      </c>
      <c r="L626" s="919" t="str">
        <f>IF(OR(H626="Oui",H626="Yes"),G626,"")</f>
        <v/>
      </c>
      <c r="M626" s="919" t="str">
        <f>IF(OR(I626="Oui",I626="Yes"),G626,"")</f>
        <v/>
      </c>
      <c r="N626" s="912" t="str">
        <f>IF(OR(J626="Oui",J626="Yes"),G626,"")</f>
        <v/>
      </c>
    </row>
    <row r="627" spans="1:14" ht="14">
      <c r="A627" s="109"/>
      <c r="B627" s="225" t="s">
        <v>1296</v>
      </c>
      <c r="C627" s="146">
        <v>1</v>
      </c>
      <c r="D627" s="146">
        <v>1</v>
      </c>
      <c r="E627" s="147" t="s">
        <v>561</v>
      </c>
      <c r="F627" s="149">
        <v>0</v>
      </c>
      <c r="G627" s="933"/>
      <c r="H627" s="904"/>
      <c r="I627" s="904"/>
      <c r="J627" s="904"/>
      <c r="L627" s="919"/>
      <c r="M627" s="919"/>
      <c r="N627" s="913"/>
    </row>
    <row r="628" spans="1:14" ht="14">
      <c r="A628" s="110"/>
      <c r="B628" s="620" t="s">
        <v>513</v>
      </c>
      <c r="C628" s="144">
        <v>1</v>
      </c>
      <c r="D628" s="144">
        <v>1</v>
      </c>
      <c r="E628" s="148" t="s">
        <v>561</v>
      </c>
      <c r="F628" s="145">
        <v>0</v>
      </c>
      <c r="G628" s="934"/>
      <c r="H628" s="905"/>
      <c r="I628" s="905"/>
      <c r="J628" s="905"/>
      <c r="L628" s="919"/>
      <c r="M628" s="919"/>
      <c r="N628" s="914"/>
    </row>
    <row r="629" spans="1:14" ht="28">
      <c r="A629" s="91" t="s">
        <v>349</v>
      </c>
      <c r="B629" s="175" t="s">
        <v>1297</v>
      </c>
      <c r="C629" s="55">
        <v>1</v>
      </c>
      <c r="D629" s="55">
        <v>1</v>
      </c>
      <c r="E629" s="56" t="s">
        <v>561</v>
      </c>
      <c r="F629" s="57">
        <v>0</v>
      </c>
      <c r="G629" s="398">
        <f t="shared" ref="G629:G636" si="147">C629*D629*F629</f>
        <v>0</v>
      </c>
      <c r="H629" s="345" t="s">
        <v>566</v>
      </c>
      <c r="I629" s="345" t="s">
        <v>566</v>
      </c>
      <c r="J629" s="345" t="s">
        <v>566</v>
      </c>
      <c r="L629" s="806" t="str">
        <f>IF(OR(H629="Oui",H629="Yes"),G629,"")</f>
        <v/>
      </c>
      <c r="M629" s="806" t="str">
        <f>IF(OR(I629="Oui",I629="Yes"),G629,"")</f>
        <v/>
      </c>
      <c r="N629" s="813" t="str">
        <f>IF(OR(J629="Oui",J629="Yes"),G629,"")</f>
        <v/>
      </c>
    </row>
    <row r="630" spans="1:14" ht="28">
      <c r="A630" s="91" t="s">
        <v>350</v>
      </c>
      <c r="B630" s="175" t="s">
        <v>1298</v>
      </c>
      <c r="C630" s="55">
        <v>1</v>
      </c>
      <c r="D630" s="55">
        <v>1</v>
      </c>
      <c r="E630" s="56" t="s">
        <v>561</v>
      </c>
      <c r="F630" s="57">
        <v>0</v>
      </c>
      <c r="G630" s="398">
        <f t="shared" si="147"/>
        <v>0</v>
      </c>
      <c r="H630" s="345" t="s">
        <v>566</v>
      </c>
      <c r="I630" s="345" t="s">
        <v>566</v>
      </c>
      <c r="J630" s="345" t="s">
        <v>566</v>
      </c>
      <c r="L630" s="806" t="str">
        <f t="shared" ref="L630:L636" si="148">IF(OR(H630="Oui",H630="Yes"),G630,"")</f>
        <v/>
      </c>
      <c r="M630" s="806" t="str">
        <f t="shared" ref="M630:M636" si="149">IF(OR(I630="Oui",I630="Yes"),G630,"")</f>
        <v/>
      </c>
      <c r="N630" s="813" t="str">
        <f t="shared" ref="N630:N636" si="150">IF(OR(J630="Oui",J630="Yes"),G630,"")</f>
        <v/>
      </c>
    </row>
    <row r="631" spans="1:14" ht="28">
      <c r="A631" s="91" t="s">
        <v>351</v>
      </c>
      <c r="B631" s="175" t="s">
        <v>1299</v>
      </c>
      <c r="C631" s="55">
        <v>1</v>
      </c>
      <c r="D631" s="55">
        <v>1</v>
      </c>
      <c r="E631" s="56" t="s">
        <v>561</v>
      </c>
      <c r="F631" s="57">
        <v>0</v>
      </c>
      <c r="G631" s="398">
        <f t="shared" si="147"/>
        <v>0</v>
      </c>
      <c r="H631" s="345" t="s">
        <v>566</v>
      </c>
      <c r="I631" s="345" t="s">
        <v>566</v>
      </c>
      <c r="J631" s="345" t="s">
        <v>566</v>
      </c>
      <c r="L631" s="806" t="str">
        <f t="shared" si="148"/>
        <v/>
      </c>
      <c r="M631" s="806" t="str">
        <f t="shared" si="149"/>
        <v/>
      </c>
      <c r="N631" s="813" t="str">
        <f t="shared" si="150"/>
        <v/>
      </c>
    </row>
    <row r="632" spans="1:14" ht="28">
      <c r="A632" s="91" t="s">
        <v>352</v>
      </c>
      <c r="B632" s="175" t="s">
        <v>1300</v>
      </c>
      <c r="C632" s="55">
        <v>1</v>
      </c>
      <c r="D632" s="55">
        <v>1</v>
      </c>
      <c r="E632" s="56" t="s">
        <v>561</v>
      </c>
      <c r="F632" s="57">
        <v>0</v>
      </c>
      <c r="G632" s="398">
        <f t="shared" si="147"/>
        <v>0</v>
      </c>
      <c r="H632" s="345" t="s">
        <v>566</v>
      </c>
      <c r="I632" s="345" t="s">
        <v>566</v>
      </c>
      <c r="J632" s="345" t="s">
        <v>566</v>
      </c>
      <c r="L632" s="806" t="str">
        <f t="shared" si="148"/>
        <v/>
      </c>
      <c r="M632" s="806" t="str">
        <f t="shared" si="149"/>
        <v/>
      </c>
      <c r="N632" s="813" t="str">
        <f t="shared" si="150"/>
        <v/>
      </c>
    </row>
    <row r="633" spans="1:14" ht="28">
      <c r="A633" s="91" t="s">
        <v>353</v>
      </c>
      <c r="B633" s="175" t="s">
        <v>1301</v>
      </c>
      <c r="C633" s="55">
        <v>1</v>
      </c>
      <c r="D633" s="55">
        <v>1</v>
      </c>
      <c r="E633" s="56" t="s">
        <v>561</v>
      </c>
      <c r="F633" s="57">
        <v>0</v>
      </c>
      <c r="G633" s="398">
        <f t="shared" si="147"/>
        <v>0</v>
      </c>
      <c r="H633" s="345" t="s">
        <v>566</v>
      </c>
      <c r="I633" s="345" t="s">
        <v>566</v>
      </c>
      <c r="J633" s="345" t="s">
        <v>566</v>
      </c>
      <c r="L633" s="806" t="str">
        <f t="shared" si="148"/>
        <v/>
      </c>
      <c r="M633" s="806" t="str">
        <f t="shared" si="149"/>
        <v/>
      </c>
      <c r="N633" s="813" t="str">
        <f t="shared" si="150"/>
        <v/>
      </c>
    </row>
    <row r="634" spans="1:14" ht="28">
      <c r="A634" s="91" t="s">
        <v>354</v>
      </c>
      <c r="B634" s="175" t="s">
        <v>1302</v>
      </c>
      <c r="C634" s="55">
        <v>1</v>
      </c>
      <c r="D634" s="55">
        <v>1</v>
      </c>
      <c r="E634" s="56" t="s">
        <v>561</v>
      </c>
      <c r="F634" s="57">
        <v>0</v>
      </c>
      <c r="G634" s="398">
        <f t="shared" si="147"/>
        <v>0</v>
      </c>
      <c r="H634" s="345" t="s">
        <v>566</v>
      </c>
      <c r="I634" s="345" t="s">
        <v>566</v>
      </c>
      <c r="J634" s="345" t="s">
        <v>566</v>
      </c>
      <c r="L634" s="806" t="str">
        <f t="shared" si="148"/>
        <v/>
      </c>
      <c r="M634" s="806" t="str">
        <f t="shared" si="149"/>
        <v/>
      </c>
      <c r="N634" s="813" t="str">
        <f t="shared" si="150"/>
        <v/>
      </c>
    </row>
    <row r="635" spans="1:14" ht="28">
      <c r="A635" s="91" t="s">
        <v>355</v>
      </c>
      <c r="B635" s="175" t="s">
        <v>1303</v>
      </c>
      <c r="C635" s="55">
        <v>1</v>
      </c>
      <c r="D635" s="55">
        <v>1</v>
      </c>
      <c r="E635" s="56" t="s">
        <v>561</v>
      </c>
      <c r="F635" s="57">
        <v>0</v>
      </c>
      <c r="G635" s="398">
        <f t="shared" si="147"/>
        <v>0</v>
      </c>
      <c r="H635" s="345" t="s">
        <v>566</v>
      </c>
      <c r="I635" s="345" t="s">
        <v>566</v>
      </c>
      <c r="J635" s="345" t="s">
        <v>566</v>
      </c>
      <c r="L635" s="806" t="str">
        <f t="shared" si="148"/>
        <v/>
      </c>
      <c r="M635" s="806" t="str">
        <f t="shared" si="149"/>
        <v/>
      </c>
      <c r="N635" s="813" t="str">
        <f t="shared" si="150"/>
        <v/>
      </c>
    </row>
    <row r="636" spans="1:14" ht="28">
      <c r="A636" s="91" t="s">
        <v>356</v>
      </c>
      <c r="B636" s="193" t="s">
        <v>897</v>
      </c>
      <c r="C636" s="55">
        <v>1</v>
      </c>
      <c r="D636" s="55">
        <v>1</v>
      </c>
      <c r="E636" s="56" t="s">
        <v>561</v>
      </c>
      <c r="F636" s="57">
        <v>0</v>
      </c>
      <c r="G636" s="398">
        <f t="shared" si="147"/>
        <v>0</v>
      </c>
      <c r="H636" s="345" t="s">
        <v>566</v>
      </c>
      <c r="I636" s="345" t="s">
        <v>566</v>
      </c>
      <c r="J636" s="345" t="s">
        <v>566</v>
      </c>
      <c r="L636" s="806" t="str">
        <f t="shared" si="148"/>
        <v/>
      </c>
      <c r="M636" s="806" t="str">
        <f t="shared" si="149"/>
        <v/>
      </c>
      <c r="N636" s="813" t="str">
        <f t="shared" si="150"/>
        <v/>
      </c>
    </row>
    <row r="637" spans="1:14" s="51" customFormat="1" ht="19" customHeight="1">
      <c r="A637" s="88">
        <v>44</v>
      </c>
      <c r="B637" s="617" t="s">
        <v>1304</v>
      </c>
      <c r="C637" s="84"/>
      <c r="D637" s="143"/>
      <c r="E637" s="78"/>
      <c r="F637" s="78"/>
      <c r="G637" s="399">
        <f>SUM(G626:G636)</f>
        <v>0</v>
      </c>
      <c r="H637" s="244"/>
      <c r="I637" s="244"/>
      <c r="J637" s="244"/>
      <c r="L637" s="808">
        <f>SUM(L626:L636)</f>
        <v>0</v>
      </c>
      <c r="M637" s="808">
        <f>SUM(M626:M636)</f>
        <v>0</v>
      </c>
      <c r="N637" s="808">
        <f>SUM(N626:N636)</f>
        <v>0</v>
      </c>
    </row>
    <row r="638" spans="1:14">
      <c r="A638" s="86"/>
      <c r="D638" s="86"/>
      <c r="G638" s="80"/>
    </row>
    <row r="639" spans="1:14">
      <c r="A639" s="87">
        <v>45</v>
      </c>
      <c r="B639" s="173" t="s">
        <v>1305</v>
      </c>
      <c r="C639" s="70"/>
      <c r="D639" s="105"/>
      <c r="E639" s="71"/>
      <c r="F639" s="71"/>
      <c r="G639" s="80"/>
    </row>
    <row r="640" spans="1:14" ht="42">
      <c r="A640" s="247" t="s">
        <v>818</v>
      </c>
      <c r="B640" s="246" t="s">
        <v>560</v>
      </c>
      <c r="C640" s="246" t="s">
        <v>917</v>
      </c>
      <c r="D640" s="246" t="s">
        <v>918</v>
      </c>
      <c r="E640" s="246" t="s">
        <v>919</v>
      </c>
      <c r="F640" s="246" t="s">
        <v>920</v>
      </c>
      <c r="G640" s="250" t="s">
        <v>558</v>
      </c>
      <c r="H640" s="404" t="s">
        <v>2793</v>
      </c>
      <c r="I640" s="404" t="s">
        <v>820</v>
      </c>
      <c r="J640" s="404" t="s">
        <v>2858</v>
      </c>
      <c r="K640" s="304"/>
      <c r="L640" s="805" t="s">
        <v>2793</v>
      </c>
      <c r="M640" s="805" t="s">
        <v>820</v>
      </c>
      <c r="N640" s="805" t="s">
        <v>2858</v>
      </c>
    </row>
    <row r="641" spans="1:14" ht="28">
      <c r="A641" s="91" t="s">
        <v>357</v>
      </c>
      <c r="B641" s="704" t="s">
        <v>1306</v>
      </c>
      <c r="C641" s="55">
        <v>1</v>
      </c>
      <c r="D641" s="55">
        <v>1</v>
      </c>
      <c r="E641" s="56" t="s">
        <v>561</v>
      </c>
      <c r="F641" s="57">
        <v>0</v>
      </c>
      <c r="G641" s="398">
        <f t="shared" ref="G641:G650" si="151">C641*D641*F641</f>
        <v>0</v>
      </c>
      <c r="H641" s="345" t="s">
        <v>566</v>
      </c>
      <c r="I641" s="345" t="s">
        <v>566</v>
      </c>
      <c r="J641" s="345" t="s">
        <v>566</v>
      </c>
      <c r="L641" s="806" t="str">
        <f>IF(OR(H641="Oui",H641="Yes"),G641,"")</f>
        <v/>
      </c>
      <c r="M641" s="806" t="str">
        <f>IF(OR(I641="Oui",I641="Yes"),G641,"")</f>
        <v/>
      </c>
      <c r="N641" s="806" t="str">
        <f>IF(OR(J641="Oui",J641="Yes"),G641,"")</f>
        <v/>
      </c>
    </row>
    <row r="642" spans="1:14" ht="28">
      <c r="A642" s="92" t="s">
        <v>358</v>
      </c>
      <c r="B642" s="703" t="s">
        <v>1307</v>
      </c>
      <c r="C642" s="55">
        <v>1</v>
      </c>
      <c r="D642" s="55">
        <v>1</v>
      </c>
      <c r="E642" s="56" t="s">
        <v>561</v>
      </c>
      <c r="F642" s="57">
        <v>0</v>
      </c>
      <c r="G642" s="398">
        <f t="shared" si="151"/>
        <v>0</v>
      </c>
      <c r="H642" s="345" t="s">
        <v>566</v>
      </c>
      <c r="I642" s="345" t="s">
        <v>566</v>
      </c>
      <c r="J642" s="345" t="s">
        <v>566</v>
      </c>
      <c r="L642" s="806" t="str">
        <f t="shared" ref="L642:L650" si="152">IF(OR(H642="Oui",H642="Yes"),G642,"")</f>
        <v/>
      </c>
      <c r="M642" s="806" t="str">
        <f t="shared" ref="M642:M650" si="153">IF(OR(I642="Oui",I642="Yes"),G642,"")</f>
        <v/>
      </c>
      <c r="N642" s="806" t="str">
        <f t="shared" ref="N642:N650" si="154">IF(OR(J642="Oui",J642="Yes"),G642,"")</f>
        <v/>
      </c>
    </row>
    <row r="643" spans="1:14" ht="28">
      <c r="A643" s="92" t="s">
        <v>359</v>
      </c>
      <c r="B643" s="703" t="s">
        <v>1308</v>
      </c>
      <c r="C643" s="55">
        <v>1</v>
      </c>
      <c r="D643" s="55">
        <v>1</v>
      </c>
      <c r="E643" s="56" t="s">
        <v>561</v>
      </c>
      <c r="F643" s="57">
        <v>0</v>
      </c>
      <c r="G643" s="398">
        <f t="shared" si="151"/>
        <v>0</v>
      </c>
      <c r="H643" s="345" t="s">
        <v>566</v>
      </c>
      <c r="I643" s="345" t="s">
        <v>566</v>
      </c>
      <c r="J643" s="345" t="s">
        <v>566</v>
      </c>
      <c r="L643" s="806" t="str">
        <f t="shared" si="152"/>
        <v/>
      </c>
      <c r="M643" s="806" t="str">
        <f t="shared" si="153"/>
        <v/>
      </c>
      <c r="N643" s="806" t="str">
        <f t="shared" si="154"/>
        <v/>
      </c>
    </row>
    <row r="644" spans="1:14" ht="28">
      <c r="A644" s="92" t="s">
        <v>360</v>
      </c>
      <c r="B644" s="703" t="s">
        <v>1309</v>
      </c>
      <c r="C644" s="55">
        <v>1</v>
      </c>
      <c r="D644" s="55">
        <v>1</v>
      </c>
      <c r="E644" s="56" t="s">
        <v>561</v>
      </c>
      <c r="F644" s="57">
        <v>0</v>
      </c>
      <c r="G644" s="398">
        <f t="shared" si="151"/>
        <v>0</v>
      </c>
      <c r="H644" s="345" t="s">
        <v>566</v>
      </c>
      <c r="I644" s="345" t="s">
        <v>566</v>
      </c>
      <c r="J644" s="345" t="s">
        <v>566</v>
      </c>
      <c r="L644" s="806" t="str">
        <f t="shared" si="152"/>
        <v/>
      </c>
      <c r="M644" s="806" t="str">
        <f t="shared" si="153"/>
        <v/>
      </c>
      <c r="N644" s="806" t="str">
        <f t="shared" si="154"/>
        <v/>
      </c>
    </row>
    <row r="645" spans="1:14" ht="28">
      <c r="A645" s="91" t="s">
        <v>752</v>
      </c>
      <c r="B645" s="696" t="s">
        <v>1310</v>
      </c>
      <c r="C645" s="55">
        <v>1</v>
      </c>
      <c r="D645" s="55">
        <v>1</v>
      </c>
      <c r="E645" s="56" t="s">
        <v>561</v>
      </c>
      <c r="F645" s="57">
        <v>0</v>
      </c>
      <c r="G645" s="398">
        <f t="shared" si="151"/>
        <v>0</v>
      </c>
      <c r="H645" s="345" t="s">
        <v>566</v>
      </c>
      <c r="I645" s="345" t="s">
        <v>566</v>
      </c>
      <c r="J645" s="345" t="s">
        <v>566</v>
      </c>
      <c r="L645" s="806" t="str">
        <f t="shared" si="152"/>
        <v/>
      </c>
      <c r="M645" s="806" t="str">
        <f t="shared" si="153"/>
        <v/>
      </c>
      <c r="N645" s="806" t="str">
        <f t="shared" si="154"/>
        <v/>
      </c>
    </row>
    <row r="646" spans="1:14" ht="28">
      <c r="A646" s="92" t="s">
        <v>361</v>
      </c>
      <c r="B646" s="696" t="s">
        <v>1249</v>
      </c>
      <c r="C646" s="55">
        <v>1</v>
      </c>
      <c r="D646" s="55">
        <v>1</v>
      </c>
      <c r="E646" s="56" t="s">
        <v>561</v>
      </c>
      <c r="F646" s="57">
        <v>0</v>
      </c>
      <c r="G646" s="398">
        <f t="shared" si="151"/>
        <v>0</v>
      </c>
      <c r="H646" s="345" t="s">
        <v>566</v>
      </c>
      <c r="I646" s="345" t="s">
        <v>566</v>
      </c>
      <c r="J646" s="345" t="s">
        <v>566</v>
      </c>
      <c r="L646" s="806" t="str">
        <f t="shared" si="152"/>
        <v/>
      </c>
      <c r="M646" s="806" t="str">
        <f t="shared" si="153"/>
        <v/>
      </c>
      <c r="N646" s="806" t="str">
        <f t="shared" si="154"/>
        <v/>
      </c>
    </row>
    <row r="647" spans="1:14" ht="28">
      <c r="A647" s="92" t="s">
        <v>362</v>
      </c>
      <c r="B647" s="696" t="s">
        <v>1311</v>
      </c>
      <c r="C647" s="55">
        <v>1</v>
      </c>
      <c r="D647" s="55">
        <v>1</v>
      </c>
      <c r="E647" s="56" t="s">
        <v>561</v>
      </c>
      <c r="F647" s="57">
        <v>0</v>
      </c>
      <c r="G647" s="398">
        <f t="shared" si="151"/>
        <v>0</v>
      </c>
      <c r="H647" s="345" t="s">
        <v>566</v>
      </c>
      <c r="I647" s="345" t="s">
        <v>566</v>
      </c>
      <c r="J647" s="345" t="s">
        <v>566</v>
      </c>
      <c r="L647" s="806" t="str">
        <f t="shared" si="152"/>
        <v/>
      </c>
      <c r="M647" s="806" t="str">
        <f t="shared" si="153"/>
        <v/>
      </c>
      <c r="N647" s="806" t="str">
        <f t="shared" si="154"/>
        <v/>
      </c>
    </row>
    <row r="648" spans="1:14" ht="28">
      <c r="A648" s="92" t="s">
        <v>363</v>
      </c>
      <c r="B648" s="694" t="s">
        <v>1312</v>
      </c>
      <c r="C648" s="55">
        <v>1</v>
      </c>
      <c r="D648" s="55">
        <v>1</v>
      </c>
      <c r="E648" s="56" t="s">
        <v>561</v>
      </c>
      <c r="F648" s="57">
        <v>0</v>
      </c>
      <c r="G648" s="398">
        <f t="shared" si="151"/>
        <v>0</v>
      </c>
      <c r="H648" s="345" t="s">
        <v>566</v>
      </c>
      <c r="I648" s="345" t="s">
        <v>566</v>
      </c>
      <c r="J648" s="345" t="s">
        <v>566</v>
      </c>
      <c r="L648" s="806" t="str">
        <f t="shared" si="152"/>
        <v/>
      </c>
      <c r="M648" s="806" t="str">
        <f t="shared" si="153"/>
        <v/>
      </c>
      <c r="N648" s="806" t="str">
        <f t="shared" si="154"/>
        <v/>
      </c>
    </row>
    <row r="649" spans="1:14" ht="28">
      <c r="A649" s="91" t="s">
        <v>531</v>
      </c>
      <c r="B649" s="696" t="s">
        <v>1313</v>
      </c>
      <c r="C649" s="55">
        <v>1</v>
      </c>
      <c r="D649" s="55">
        <v>1</v>
      </c>
      <c r="E649" s="56" t="s">
        <v>561</v>
      </c>
      <c r="F649" s="57">
        <v>0</v>
      </c>
      <c r="G649" s="398">
        <f t="shared" si="151"/>
        <v>0</v>
      </c>
      <c r="H649" s="345" t="s">
        <v>566</v>
      </c>
      <c r="I649" s="345" t="s">
        <v>566</v>
      </c>
      <c r="J649" s="345" t="s">
        <v>566</v>
      </c>
      <c r="L649" s="806" t="str">
        <f t="shared" si="152"/>
        <v/>
      </c>
      <c r="M649" s="806" t="str">
        <f t="shared" si="153"/>
        <v/>
      </c>
      <c r="N649" s="806" t="str">
        <f t="shared" si="154"/>
        <v/>
      </c>
    </row>
    <row r="650" spans="1:14" ht="28">
      <c r="A650" s="91" t="s">
        <v>364</v>
      </c>
      <c r="B650" s="696" t="s">
        <v>897</v>
      </c>
      <c r="C650" s="55">
        <v>1</v>
      </c>
      <c r="D650" s="55">
        <v>1</v>
      </c>
      <c r="E650" s="56" t="s">
        <v>561</v>
      </c>
      <c r="F650" s="57">
        <v>0</v>
      </c>
      <c r="G650" s="398">
        <f t="shared" si="151"/>
        <v>0</v>
      </c>
      <c r="H650" s="345" t="s">
        <v>566</v>
      </c>
      <c r="I650" s="345" t="s">
        <v>566</v>
      </c>
      <c r="J650" s="345" t="s">
        <v>566</v>
      </c>
      <c r="L650" s="806" t="str">
        <f t="shared" si="152"/>
        <v/>
      </c>
      <c r="M650" s="806" t="str">
        <f t="shared" si="153"/>
        <v/>
      </c>
      <c r="N650" s="806" t="str">
        <f t="shared" si="154"/>
        <v/>
      </c>
    </row>
    <row r="651" spans="1:14" s="51" customFormat="1" ht="19" customHeight="1">
      <c r="A651" s="88">
        <v>45</v>
      </c>
      <c r="B651" s="617" t="s">
        <v>1314</v>
      </c>
      <c r="C651" s="77"/>
      <c r="D651" s="143"/>
      <c r="E651" s="78"/>
      <c r="F651" s="78"/>
      <c r="G651" s="399">
        <f>SUM(G641:G650)</f>
        <v>0</v>
      </c>
      <c r="H651" s="244"/>
      <c r="I651" s="244"/>
      <c r="J651" s="244"/>
      <c r="L651" s="808">
        <f>SUM(L641:L650)</f>
        <v>0</v>
      </c>
      <c r="M651" s="808">
        <f>SUM(M641:M650)</f>
        <v>0</v>
      </c>
      <c r="N651" s="808">
        <f>SUM(N641:N650)</f>
        <v>0</v>
      </c>
    </row>
    <row r="652" spans="1:14">
      <c r="A652" s="67"/>
      <c r="D652" s="86"/>
      <c r="G652" s="69"/>
    </row>
    <row r="653" spans="1:14">
      <c r="A653" s="87">
        <v>46</v>
      </c>
      <c r="B653" s="173" t="s">
        <v>1315</v>
      </c>
      <c r="C653" s="70"/>
      <c r="D653" s="105"/>
      <c r="E653" s="71"/>
      <c r="F653" s="71"/>
      <c r="G653" s="80"/>
    </row>
    <row r="654" spans="1:14" ht="42">
      <c r="A654" s="247" t="s">
        <v>818</v>
      </c>
      <c r="B654" s="246" t="s">
        <v>560</v>
      </c>
      <c r="C654" s="246" t="s">
        <v>917</v>
      </c>
      <c r="D654" s="246" t="s">
        <v>918</v>
      </c>
      <c r="E654" s="246" t="s">
        <v>919</v>
      </c>
      <c r="F654" s="246" t="s">
        <v>920</v>
      </c>
      <c r="G654" s="250" t="s">
        <v>558</v>
      </c>
      <c r="H654" s="404" t="s">
        <v>2793</v>
      </c>
      <c r="I654" s="404" t="s">
        <v>820</v>
      </c>
      <c r="J654" s="404" t="s">
        <v>2858</v>
      </c>
      <c r="K654" s="304"/>
      <c r="L654" s="805" t="s">
        <v>2793</v>
      </c>
      <c r="M654" s="805" t="s">
        <v>820</v>
      </c>
      <c r="N654" s="805" t="s">
        <v>2858</v>
      </c>
    </row>
    <row r="655" spans="1:14" ht="28">
      <c r="A655" s="91" t="s">
        <v>365</v>
      </c>
      <c r="B655" s="618" t="s">
        <v>1306</v>
      </c>
      <c r="C655" s="55">
        <v>1</v>
      </c>
      <c r="D655" s="55">
        <v>1</v>
      </c>
      <c r="E655" s="56" t="s">
        <v>561</v>
      </c>
      <c r="F655" s="57">
        <v>0</v>
      </c>
      <c r="G655" s="398">
        <f t="shared" ref="G655:G661" si="155">C655*D655*F655</f>
        <v>0</v>
      </c>
      <c r="H655" s="345" t="s">
        <v>566</v>
      </c>
      <c r="I655" s="345" t="s">
        <v>566</v>
      </c>
      <c r="J655" s="345" t="s">
        <v>566</v>
      </c>
      <c r="L655" s="806" t="str">
        <f>IF(OR(H655="Oui",H655="Yes"),G655,"")</f>
        <v/>
      </c>
      <c r="M655" s="806" t="str">
        <f>IF(OR(I655="Oui",I655="Yes"),G655,"")</f>
        <v/>
      </c>
      <c r="N655" s="806" t="str">
        <f>IF(OR(J655="Oui",J655="Yes"),G655,"")</f>
        <v/>
      </c>
    </row>
    <row r="656" spans="1:14" ht="28">
      <c r="A656" s="92" t="s">
        <v>366</v>
      </c>
      <c r="B656" s="621" t="s">
        <v>1307</v>
      </c>
      <c r="C656" s="55">
        <v>1</v>
      </c>
      <c r="D656" s="55">
        <v>1</v>
      </c>
      <c r="E656" s="56" t="s">
        <v>561</v>
      </c>
      <c r="F656" s="57">
        <v>0</v>
      </c>
      <c r="G656" s="398">
        <f t="shared" si="155"/>
        <v>0</v>
      </c>
      <c r="H656" s="345" t="s">
        <v>566</v>
      </c>
      <c r="I656" s="345" t="s">
        <v>566</v>
      </c>
      <c r="J656" s="345" t="s">
        <v>566</v>
      </c>
      <c r="L656" s="806" t="str">
        <f t="shared" ref="L656:L661" si="156">IF(OR(H656="Oui",H656="Yes"),G656,"")</f>
        <v/>
      </c>
      <c r="M656" s="806" t="str">
        <f t="shared" ref="M656:M661" si="157">IF(OR(I656="Oui",I656="Yes"),G656,"")</f>
        <v/>
      </c>
      <c r="N656" s="806" t="str">
        <f t="shared" ref="N656:N661" si="158">IF(OR(J656="Oui",J656="Yes"),G656,"")</f>
        <v/>
      </c>
    </row>
    <row r="657" spans="1:14" ht="28">
      <c r="A657" s="92" t="s">
        <v>367</v>
      </c>
      <c r="B657" s="621" t="s">
        <v>1308</v>
      </c>
      <c r="C657" s="55">
        <v>1</v>
      </c>
      <c r="D657" s="55">
        <v>1</v>
      </c>
      <c r="E657" s="56" t="s">
        <v>561</v>
      </c>
      <c r="F657" s="57">
        <v>0</v>
      </c>
      <c r="G657" s="398">
        <f t="shared" si="155"/>
        <v>0</v>
      </c>
      <c r="H657" s="345" t="s">
        <v>566</v>
      </c>
      <c r="I657" s="345" t="s">
        <v>566</v>
      </c>
      <c r="J657" s="345" t="s">
        <v>566</v>
      </c>
      <c r="L657" s="806" t="str">
        <f t="shared" si="156"/>
        <v/>
      </c>
      <c r="M657" s="806" t="str">
        <f t="shared" si="157"/>
        <v/>
      </c>
      <c r="N657" s="806" t="str">
        <f t="shared" si="158"/>
        <v/>
      </c>
    </row>
    <row r="658" spans="1:14" ht="28">
      <c r="A658" s="92" t="s">
        <v>368</v>
      </c>
      <c r="B658" s="621" t="s">
        <v>1316</v>
      </c>
      <c r="C658" s="55">
        <v>1</v>
      </c>
      <c r="D658" s="55">
        <v>1</v>
      </c>
      <c r="E658" s="56" t="s">
        <v>561</v>
      </c>
      <c r="F658" s="57">
        <v>0</v>
      </c>
      <c r="G658" s="398">
        <f t="shared" si="155"/>
        <v>0</v>
      </c>
      <c r="H658" s="345" t="s">
        <v>566</v>
      </c>
      <c r="I658" s="345" t="s">
        <v>566</v>
      </c>
      <c r="J658" s="345" t="s">
        <v>566</v>
      </c>
      <c r="L658" s="806" t="str">
        <f t="shared" si="156"/>
        <v/>
      </c>
      <c r="M658" s="806" t="str">
        <f t="shared" si="157"/>
        <v/>
      </c>
      <c r="N658" s="806" t="str">
        <f t="shared" si="158"/>
        <v/>
      </c>
    </row>
    <row r="659" spans="1:14" ht="28">
      <c r="A659" s="92" t="s">
        <v>369</v>
      </c>
      <c r="B659" s="621" t="s">
        <v>1249</v>
      </c>
      <c r="C659" s="55">
        <v>1</v>
      </c>
      <c r="D659" s="55">
        <v>1</v>
      </c>
      <c r="E659" s="56" t="s">
        <v>561</v>
      </c>
      <c r="F659" s="57">
        <v>0</v>
      </c>
      <c r="G659" s="398">
        <f t="shared" si="155"/>
        <v>0</v>
      </c>
      <c r="H659" s="345" t="s">
        <v>566</v>
      </c>
      <c r="I659" s="345" t="s">
        <v>566</v>
      </c>
      <c r="J659" s="345" t="s">
        <v>566</v>
      </c>
      <c r="L659" s="806" t="str">
        <f t="shared" si="156"/>
        <v/>
      </c>
      <c r="M659" s="806" t="str">
        <f t="shared" si="157"/>
        <v/>
      </c>
      <c r="N659" s="806" t="str">
        <f t="shared" si="158"/>
        <v/>
      </c>
    </row>
    <row r="660" spans="1:14" ht="28">
      <c r="A660" s="91" t="s">
        <v>532</v>
      </c>
      <c r="B660" s="175" t="s">
        <v>1313</v>
      </c>
      <c r="C660" s="55">
        <v>1</v>
      </c>
      <c r="D660" s="55">
        <v>1</v>
      </c>
      <c r="E660" s="56" t="s">
        <v>561</v>
      </c>
      <c r="F660" s="57">
        <v>0</v>
      </c>
      <c r="G660" s="398">
        <f t="shared" si="155"/>
        <v>0</v>
      </c>
      <c r="H660" s="345" t="s">
        <v>566</v>
      </c>
      <c r="I660" s="345" t="s">
        <v>566</v>
      </c>
      <c r="J660" s="345" t="s">
        <v>566</v>
      </c>
      <c r="L660" s="806" t="str">
        <f t="shared" si="156"/>
        <v/>
      </c>
      <c r="M660" s="806" t="str">
        <f t="shared" si="157"/>
        <v/>
      </c>
      <c r="N660" s="806" t="str">
        <f t="shared" si="158"/>
        <v/>
      </c>
    </row>
    <row r="661" spans="1:14" ht="28">
      <c r="A661" s="154" t="s">
        <v>370</v>
      </c>
      <c r="B661" s="193" t="s">
        <v>897</v>
      </c>
      <c r="C661" s="55">
        <v>1</v>
      </c>
      <c r="D661" s="55">
        <v>1</v>
      </c>
      <c r="E661" s="56" t="s">
        <v>561</v>
      </c>
      <c r="F661" s="57">
        <v>0</v>
      </c>
      <c r="G661" s="398">
        <f t="shared" si="155"/>
        <v>0</v>
      </c>
      <c r="H661" s="345" t="s">
        <v>566</v>
      </c>
      <c r="I661" s="345" t="s">
        <v>566</v>
      </c>
      <c r="J661" s="345" t="s">
        <v>566</v>
      </c>
      <c r="L661" s="806" t="str">
        <f t="shared" si="156"/>
        <v/>
      </c>
      <c r="M661" s="806" t="str">
        <f t="shared" si="157"/>
        <v/>
      </c>
      <c r="N661" s="806" t="str">
        <f t="shared" si="158"/>
        <v/>
      </c>
    </row>
    <row r="662" spans="1:14" s="51" customFormat="1" ht="19" customHeight="1">
      <c r="A662" s="88">
        <v>46</v>
      </c>
      <c r="B662" s="617" t="s">
        <v>1317</v>
      </c>
      <c r="C662" s="77"/>
      <c r="D662" s="143"/>
      <c r="E662" s="78"/>
      <c r="F662" s="79"/>
      <c r="G662" s="402">
        <f>SUM(G655:G661)</f>
        <v>0</v>
      </c>
      <c r="H662" s="244"/>
      <c r="I662" s="244"/>
      <c r="J662" s="244"/>
      <c r="L662" s="808">
        <f>SUM(L655:L661)</f>
        <v>0</v>
      </c>
      <c r="M662" s="809">
        <f>SUM(M655:M661)</f>
        <v>0</v>
      </c>
      <c r="N662" s="808">
        <f>SUM(N655:N661)</f>
        <v>0</v>
      </c>
    </row>
    <row r="663" spans="1:14">
      <c r="A663" s="86"/>
      <c r="D663" s="86"/>
      <c r="G663" s="80"/>
    </row>
    <row r="664" spans="1:14">
      <c r="A664" s="87">
        <v>47</v>
      </c>
      <c r="B664" s="622" t="s">
        <v>1318</v>
      </c>
      <c r="C664" s="70"/>
      <c r="D664" s="105"/>
      <c r="E664" s="71"/>
      <c r="F664" s="71"/>
      <c r="G664" s="80"/>
    </row>
    <row r="665" spans="1:14" ht="42">
      <c r="A665" s="247" t="s">
        <v>818</v>
      </c>
      <c r="B665" s="246" t="s">
        <v>560</v>
      </c>
      <c r="C665" s="246" t="s">
        <v>917</v>
      </c>
      <c r="D665" s="246" t="s">
        <v>918</v>
      </c>
      <c r="E665" s="246" t="s">
        <v>919</v>
      </c>
      <c r="F665" s="246" t="s">
        <v>920</v>
      </c>
      <c r="G665" s="250" t="s">
        <v>558</v>
      </c>
      <c r="H665" s="404" t="s">
        <v>2793</v>
      </c>
      <c r="I665" s="404" t="s">
        <v>820</v>
      </c>
      <c r="J665" s="404" t="s">
        <v>2858</v>
      </c>
      <c r="K665" s="304"/>
      <c r="L665" s="805" t="s">
        <v>2793</v>
      </c>
      <c r="M665" s="805" t="s">
        <v>820</v>
      </c>
      <c r="N665" s="805" t="s">
        <v>2858</v>
      </c>
    </row>
    <row r="666" spans="1:14" ht="28">
      <c r="A666" s="91" t="s">
        <v>371</v>
      </c>
      <c r="B666" s="624" t="s">
        <v>1306</v>
      </c>
      <c r="C666" s="55">
        <v>1</v>
      </c>
      <c r="D666" s="55">
        <v>1</v>
      </c>
      <c r="E666" s="56" t="s">
        <v>561</v>
      </c>
      <c r="F666" s="57">
        <v>0</v>
      </c>
      <c r="G666" s="398">
        <f t="shared" ref="G666:G673" si="159">C666*D666*F666</f>
        <v>0</v>
      </c>
      <c r="H666" s="345" t="s">
        <v>566</v>
      </c>
      <c r="I666" s="345" t="s">
        <v>566</v>
      </c>
      <c r="J666" s="345" t="s">
        <v>566</v>
      </c>
      <c r="L666" s="806" t="str">
        <f>IF(OR(H666="Oui",H666="Yes"),G666,"")</f>
        <v/>
      </c>
      <c r="M666" s="806" t="str">
        <f>IF(OR(I666="Oui",I666="Yes"),G666,"")</f>
        <v/>
      </c>
      <c r="N666" s="806" t="str">
        <f>IF(OR(J666="Oui",J666="Yes"),G666,"")</f>
        <v/>
      </c>
    </row>
    <row r="667" spans="1:14" ht="28">
      <c r="A667" s="92" t="s">
        <v>372</v>
      </c>
      <c r="B667" s="624" t="s">
        <v>1307</v>
      </c>
      <c r="C667" s="55">
        <v>1</v>
      </c>
      <c r="D667" s="55">
        <v>1</v>
      </c>
      <c r="E667" s="56" t="s">
        <v>561</v>
      </c>
      <c r="F667" s="57">
        <v>0</v>
      </c>
      <c r="G667" s="398">
        <f t="shared" si="159"/>
        <v>0</v>
      </c>
      <c r="H667" s="345" t="s">
        <v>566</v>
      </c>
      <c r="I667" s="345" t="s">
        <v>566</v>
      </c>
      <c r="J667" s="345" t="s">
        <v>566</v>
      </c>
      <c r="L667" s="806" t="str">
        <f t="shared" ref="L667:L673" si="160">IF(OR(H667="Oui",H667="Yes"),G667,"")</f>
        <v/>
      </c>
      <c r="M667" s="806" t="str">
        <f t="shared" ref="M667:M673" si="161">IF(OR(I667="Oui",I667="Yes"),G667,"")</f>
        <v/>
      </c>
      <c r="N667" s="806" t="str">
        <f t="shared" ref="N667:N673" si="162">IF(OR(J667="Oui",J667="Yes"),G667,"")</f>
        <v/>
      </c>
    </row>
    <row r="668" spans="1:14" ht="28">
      <c r="A668" s="92" t="s">
        <v>373</v>
      </c>
      <c r="B668" s="624" t="s">
        <v>1308</v>
      </c>
      <c r="C668" s="55">
        <v>1</v>
      </c>
      <c r="D668" s="55">
        <v>1</v>
      </c>
      <c r="E668" s="56" t="s">
        <v>561</v>
      </c>
      <c r="F668" s="57">
        <v>0</v>
      </c>
      <c r="G668" s="398">
        <f t="shared" si="159"/>
        <v>0</v>
      </c>
      <c r="H668" s="345" t="s">
        <v>566</v>
      </c>
      <c r="I668" s="345" t="s">
        <v>566</v>
      </c>
      <c r="J668" s="345" t="s">
        <v>566</v>
      </c>
      <c r="L668" s="806" t="str">
        <f t="shared" si="160"/>
        <v/>
      </c>
      <c r="M668" s="806" t="str">
        <f t="shared" si="161"/>
        <v/>
      </c>
      <c r="N668" s="806" t="str">
        <f t="shared" si="162"/>
        <v/>
      </c>
    </row>
    <row r="669" spans="1:14" ht="28">
      <c r="A669" s="92" t="s">
        <v>374</v>
      </c>
      <c r="B669" s="624" t="s">
        <v>1319</v>
      </c>
      <c r="C669" s="55">
        <v>1</v>
      </c>
      <c r="D669" s="55">
        <v>1</v>
      </c>
      <c r="E669" s="56" t="s">
        <v>561</v>
      </c>
      <c r="F669" s="57">
        <v>0</v>
      </c>
      <c r="G669" s="398">
        <f t="shared" si="159"/>
        <v>0</v>
      </c>
      <c r="H669" s="345" t="s">
        <v>566</v>
      </c>
      <c r="I669" s="345" t="s">
        <v>566</v>
      </c>
      <c r="J669" s="345" t="s">
        <v>566</v>
      </c>
      <c r="L669" s="806" t="str">
        <f t="shared" si="160"/>
        <v/>
      </c>
      <c r="M669" s="806" t="str">
        <f t="shared" si="161"/>
        <v/>
      </c>
      <c r="N669" s="806" t="str">
        <f t="shared" si="162"/>
        <v/>
      </c>
    </row>
    <row r="670" spans="1:14" ht="28">
      <c r="A670" s="92" t="s">
        <v>375</v>
      </c>
      <c r="B670" s="624" t="s">
        <v>1320</v>
      </c>
      <c r="C670" s="55">
        <v>1</v>
      </c>
      <c r="D670" s="55">
        <v>1</v>
      </c>
      <c r="E670" s="56" t="s">
        <v>561</v>
      </c>
      <c r="F670" s="57">
        <v>0</v>
      </c>
      <c r="G670" s="398">
        <f t="shared" si="159"/>
        <v>0</v>
      </c>
      <c r="H670" s="345" t="s">
        <v>566</v>
      </c>
      <c r="I670" s="345" t="s">
        <v>566</v>
      </c>
      <c r="J670" s="345" t="s">
        <v>566</v>
      </c>
      <c r="L670" s="806" t="str">
        <f t="shared" si="160"/>
        <v/>
      </c>
      <c r="M670" s="806" t="str">
        <f t="shared" si="161"/>
        <v/>
      </c>
      <c r="N670" s="806" t="str">
        <f t="shared" si="162"/>
        <v/>
      </c>
    </row>
    <row r="671" spans="1:14" ht="28">
      <c r="A671" s="92" t="s">
        <v>376</v>
      </c>
      <c r="B671" s="624" t="s">
        <v>1249</v>
      </c>
      <c r="C671" s="55">
        <v>1</v>
      </c>
      <c r="D671" s="55">
        <v>1</v>
      </c>
      <c r="E671" s="56" t="s">
        <v>561</v>
      </c>
      <c r="F671" s="57">
        <v>0</v>
      </c>
      <c r="G671" s="398">
        <f t="shared" si="159"/>
        <v>0</v>
      </c>
      <c r="H671" s="345" t="s">
        <v>566</v>
      </c>
      <c r="I671" s="345" t="s">
        <v>566</v>
      </c>
      <c r="J671" s="345" t="s">
        <v>566</v>
      </c>
      <c r="L671" s="806" t="str">
        <f t="shared" si="160"/>
        <v/>
      </c>
      <c r="M671" s="806" t="str">
        <f t="shared" si="161"/>
        <v/>
      </c>
      <c r="N671" s="806" t="str">
        <f t="shared" si="162"/>
        <v/>
      </c>
    </row>
    <row r="672" spans="1:14" ht="28">
      <c r="A672" s="91" t="s">
        <v>533</v>
      </c>
      <c r="B672" s="58" t="s">
        <v>1313</v>
      </c>
      <c r="C672" s="55">
        <v>1</v>
      </c>
      <c r="D672" s="55">
        <v>1</v>
      </c>
      <c r="E672" s="56" t="s">
        <v>561</v>
      </c>
      <c r="F672" s="57">
        <v>0</v>
      </c>
      <c r="G672" s="398">
        <f t="shared" si="159"/>
        <v>0</v>
      </c>
      <c r="H672" s="345" t="s">
        <v>566</v>
      </c>
      <c r="I672" s="345" t="s">
        <v>566</v>
      </c>
      <c r="J672" s="345" t="s">
        <v>566</v>
      </c>
      <c r="L672" s="806" t="str">
        <f t="shared" si="160"/>
        <v/>
      </c>
      <c r="M672" s="806" t="str">
        <f t="shared" si="161"/>
        <v/>
      </c>
      <c r="N672" s="806" t="str">
        <f t="shared" si="162"/>
        <v/>
      </c>
    </row>
    <row r="673" spans="1:14" ht="28">
      <c r="A673" s="91" t="s">
        <v>377</v>
      </c>
      <c r="B673" s="58" t="s">
        <v>897</v>
      </c>
      <c r="C673" s="55">
        <v>1</v>
      </c>
      <c r="D673" s="55">
        <v>1</v>
      </c>
      <c r="E673" s="56" t="s">
        <v>561</v>
      </c>
      <c r="F673" s="57">
        <v>0</v>
      </c>
      <c r="G673" s="398">
        <f t="shared" si="159"/>
        <v>0</v>
      </c>
      <c r="H673" s="345" t="s">
        <v>566</v>
      </c>
      <c r="I673" s="345" t="s">
        <v>566</v>
      </c>
      <c r="J673" s="345" t="s">
        <v>566</v>
      </c>
      <c r="L673" s="806" t="str">
        <f t="shared" si="160"/>
        <v/>
      </c>
      <c r="M673" s="806" t="str">
        <f t="shared" si="161"/>
        <v/>
      </c>
      <c r="N673" s="806" t="str">
        <f t="shared" si="162"/>
        <v/>
      </c>
    </row>
    <row r="674" spans="1:14" s="51" customFormat="1" ht="19" customHeight="1">
      <c r="A674" s="88">
        <v>47</v>
      </c>
      <c r="B674" s="623" t="s">
        <v>1321</v>
      </c>
      <c r="C674" s="77"/>
      <c r="D674" s="143"/>
      <c r="E674" s="78"/>
      <c r="F674" s="78"/>
      <c r="G674" s="399">
        <f>SUM(G666:G673)</f>
        <v>0</v>
      </c>
      <c r="H674" s="244"/>
      <c r="I674" s="244"/>
      <c r="J674" s="244"/>
      <c r="L674" s="808">
        <f>SUM(L666:L673)</f>
        <v>0</v>
      </c>
      <c r="M674" s="808">
        <f>SUM(M666:M673)</f>
        <v>0</v>
      </c>
      <c r="N674" s="808">
        <f>SUM(N666:N673)</f>
        <v>0</v>
      </c>
    </row>
    <row r="675" spans="1:14">
      <c r="A675" s="67"/>
      <c r="D675" s="86"/>
      <c r="G675" s="69"/>
    </row>
    <row r="676" spans="1:14">
      <c r="A676" s="87">
        <v>48</v>
      </c>
      <c r="B676" s="173" t="s">
        <v>1322</v>
      </c>
      <c r="C676" s="70"/>
      <c r="D676" s="105"/>
      <c r="E676" s="71"/>
      <c r="F676" s="71"/>
      <c r="G676" s="80"/>
    </row>
    <row r="677" spans="1:14" ht="42">
      <c r="A677" s="247" t="s">
        <v>818</v>
      </c>
      <c r="B677" s="246" t="s">
        <v>560</v>
      </c>
      <c r="C677" s="246" t="s">
        <v>917</v>
      </c>
      <c r="D677" s="246" t="s">
        <v>918</v>
      </c>
      <c r="E677" s="246" t="s">
        <v>919</v>
      </c>
      <c r="F677" s="246" t="s">
        <v>920</v>
      </c>
      <c r="G677" s="250" t="s">
        <v>558</v>
      </c>
      <c r="H677" s="404" t="s">
        <v>2793</v>
      </c>
      <c r="I677" s="404" t="s">
        <v>820</v>
      </c>
      <c r="J677" s="404" t="s">
        <v>2858</v>
      </c>
      <c r="K677" s="304"/>
      <c r="L677" s="805" t="s">
        <v>2793</v>
      </c>
      <c r="M677" s="805" t="s">
        <v>820</v>
      </c>
      <c r="N677" s="805" t="s">
        <v>2858</v>
      </c>
    </row>
    <row r="678" spans="1:14" ht="28">
      <c r="A678" s="91" t="s">
        <v>378</v>
      </c>
      <c r="B678" s="618" t="s">
        <v>1306</v>
      </c>
      <c r="C678" s="55">
        <v>1</v>
      </c>
      <c r="D678" s="55">
        <v>1</v>
      </c>
      <c r="E678" s="56" t="s">
        <v>561</v>
      </c>
      <c r="F678" s="57">
        <v>0</v>
      </c>
      <c r="G678" s="398">
        <f t="shared" ref="G678:G683" si="163">C678*D678*F678</f>
        <v>0</v>
      </c>
      <c r="H678" s="345" t="s">
        <v>566</v>
      </c>
      <c r="I678" s="345" t="s">
        <v>566</v>
      </c>
      <c r="J678" s="345" t="s">
        <v>566</v>
      </c>
      <c r="L678" s="806" t="str">
        <f t="shared" ref="L678:L683" si="164">IF(OR(H678="Oui",H678="Yes"),G678,"")</f>
        <v/>
      </c>
      <c r="M678" s="806" t="str">
        <f t="shared" ref="M678:M683" si="165">IF(OR(I678="Oui",I678="Yes"),G678,"")</f>
        <v/>
      </c>
      <c r="N678" s="806" t="str">
        <f t="shared" ref="N678:N683" si="166">IF(OR(J678="Oui",J678="Yes"),G678,"")</f>
        <v/>
      </c>
    </row>
    <row r="679" spans="1:14" ht="28">
      <c r="A679" s="92" t="s">
        <v>379</v>
      </c>
      <c r="B679" s="621" t="s">
        <v>1307</v>
      </c>
      <c r="C679" s="55">
        <v>1</v>
      </c>
      <c r="D679" s="55">
        <v>1</v>
      </c>
      <c r="E679" s="56" t="s">
        <v>561</v>
      </c>
      <c r="F679" s="57">
        <v>0</v>
      </c>
      <c r="G679" s="398">
        <f t="shared" si="163"/>
        <v>0</v>
      </c>
      <c r="H679" s="345" t="s">
        <v>566</v>
      </c>
      <c r="I679" s="345" t="s">
        <v>566</v>
      </c>
      <c r="J679" s="345" t="s">
        <v>566</v>
      </c>
      <c r="L679" s="806" t="str">
        <f t="shared" si="164"/>
        <v/>
      </c>
      <c r="M679" s="806" t="str">
        <f t="shared" si="165"/>
        <v/>
      </c>
      <c r="N679" s="806" t="str">
        <f t="shared" si="166"/>
        <v/>
      </c>
    </row>
    <row r="680" spans="1:14" ht="28">
      <c r="A680" s="92" t="s">
        <v>380</v>
      </c>
      <c r="B680" s="621" t="s">
        <v>1323</v>
      </c>
      <c r="C680" s="55">
        <v>1</v>
      </c>
      <c r="D680" s="55">
        <v>1</v>
      </c>
      <c r="E680" s="56" t="s">
        <v>561</v>
      </c>
      <c r="F680" s="57">
        <v>0</v>
      </c>
      <c r="G680" s="398">
        <f t="shared" si="163"/>
        <v>0</v>
      </c>
      <c r="H680" s="345" t="s">
        <v>566</v>
      </c>
      <c r="I680" s="345" t="s">
        <v>566</v>
      </c>
      <c r="J680" s="345" t="s">
        <v>566</v>
      </c>
      <c r="L680" s="806" t="str">
        <f t="shared" si="164"/>
        <v/>
      </c>
      <c r="M680" s="806" t="str">
        <f t="shared" si="165"/>
        <v/>
      </c>
      <c r="N680" s="806" t="str">
        <f t="shared" si="166"/>
        <v/>
      </c>
    </row>
    <row r="681" spans="1:14" ht="28">
      <c r="A681" s="92" t="s">
        <v>381</v>
      </c>
      <c r="B681" s="621" t="s">
        <v>1324</v>
      </c>
      <c r="C681" s="55">
        <v>1</v>
      </c>
      <c r="D681" s="55">
        <v>1</v>
      </c>
      <c r="E681" s="56" t="s">
        <v>561</v>
      </c>
      <c r="F681" s="57">
        <v>0</v>
      </c>
      <c r="G681" s="398">
        <f t="shared" si="163"/>
        <v>0</v>
      </c>
      <c r="H681" s="345" t="s">
        <v>566</v>
      </c>
      <c r="I681" s="345" t="s">
        <v>566</v>
      </c>
      <c r="J681" s="345" t="s">
        <v>566</v>
      </c>
      <c r="L681" s="806" t="str">
        <f t="shared" si="164"/>
        <v/>
      </c>
      <c r="M681" s="806" t="str">
        <f t="shared" si="165"/>
        <v/>
      </c>
      <c r="N681" s="806" t="str">
        <f t="shared" si="166"/>
        <v/>
      </c>
    </row>
    <row r="682" spans="1:14" ht="28">
      <c r="A682" s="92" t="s">
        <v>382</v>
      </c>
      <c r="B682" s="621" t="s">
        <v>1249</v>
      </c>
      <c r="C682" s="55">
        <v>1</v>
      </c>
      <c r="D682" s="55">
        <v>1</v>
      </c>
      <c r="E682" s="56" t="s">
        <v>561</v>
      </c>
      <c r="F682" s="57">
        <v>0</v>
      </c>
      <c r="G682" s="398">
        <f t="shared" si="163"/>
        <v>0</v>
      </c>
      <c r="H682" s="345" t="s">
        <v>566</v>
      </c>
      <c r="I682" s="345" t="s">
        <v>566</v>
      </c>
      <c r="J682" s="345" t="s">
        <v>566</v>
      </c>
      <c r="L682" s="806" t="str">
        <f t="shared" si="164"/>
        <v/>
      </c>
      <c r="M682" s="806" t="str">
        <f t="shared" si="165"/>
        <v/>
      </c>
      <c r="N682" s="806" t="str">
        <f t="shared" si="166"/>
        <v/>
      </c>
    </row>
    <row r="683" spans="1:14" ht="28">
      <c r="A683" s="112" t="s">
        <v>383</v>
      </c>
      <c r="B683" s="329" t="s">
        <v>897</v>
      </c>
      <c r="C683" s="55">
        <v>1</v>
      </c>
      <c r="D683" s="55">
        <v>1</v>
      </c>
      <c r="E683" s="56" t="s">
        <v>561</v>
      </c>
      <c r="F683" s="57">
        <v>0</v>
      </c>
      <c r="G683" s="398">
        <f t="shared" si="163"/>
        <v>0</v>
      </c>
      <c r="H683" s="345" t="s">
        <v>566</v>
      </c>
      <c r="I683" s="345" t="s">
        <v>566</v>
      </c>
      <c r="J683" s="345" t="s">
        <v>566</v>
      </c>
      <c r="L683" s="806" t="str">
        <f t="shared" si="164"/>
        <v/>
      </c>
      <c r="M683" s="806" t="str">
        <f t="shared" si="165"/>
        <v/>
      </c>
      <c r="N683" s="806" t="str">
        <f t="shared" si="166"/>
        <v/>
      </c>
    </row>
    <row r="684" spans="1:14" s="51" customFormat="1" ht="19" customHeight="1">
      <c r="A684" s="88">
        <v>48</v>
      </c>
      <c r="B684" s="617" t="s">
        <v>1325</v>
      </c>
      <c r="C684" s="77"/>
      <c r="D684" s="143"/>
      <c r="E684" s="78"/>
      <c r="F684" s="78"/>
      <c r="G684" s="399">
        <f>SUM(G678:G683)</f>
        <v>0</v>
      </c>
      <c r="H684" s="244"/>
      <c r="I684" s="244"/>
      <c r="J684" s="244"/>
      <c r="L684" s="808">
        <f>SUM(L678:L683)</f>
        <v>0</v>
      </c>
      <c r="M684" s="808">
        <f>SUM(M678:M683)</f>
        <v>0</v>
      </c>
      <c r="N684" s="808">
        <f>SUM(N678:N683)</f>
        <v>0</v>
      </c>
    </row>
    <row r="685" spans="1:14">
      <c r="A685" s="67"/>
      <c r="D685" s="86"/>
      <c r="G685" s="69"/>
    </row>
    <row r="686" spans="1:14">
      <c r="A686" s="87">
        <v>49</v>
      </c>
      <c r="B686" s="173" t="s">
        <v>1326</v>
      </c>
      <c r="C686" s="70"/>
      <c r="D686" s="105"/>
      <c r="E686" s="71"/>
      <c r="F686" s="71"/>
      <c r="G686" s="80"/>
    </row>
    <row r="687" spans="1:14" ht="42">
      <c r="A687" s="247" t="s">
        <v>818</v>
      </c>
      <c r="B687" s="246" t="s">
        <v>560</v>
      </c>
      <c r="C687" s="246" t="s">
        <v>917</v>
      </c>
      <c r="D687" s="246" t="s">
        <v>918</v>
      </c>
      <c r="E687" s="246" t="s">
        <v>919</v>
      </c>
      <c r="F687" s="246" t="s">
        <v>920</v>
      </c>
      <c r="G687" s="250" t="s">
        <v>558</v>
      </c>
      <c r="H687" s="404" t="s">
        <v>2793</v>
      </c>
      <c r="I687" s="404" t="s">
        <v>820</v>
      </c>
      <c r="J687" s="404" t="s">
        <v>2858</v>
      </c>
      <c r="K687" s="304"/>
      <c r="L687" s="805" t="s">
        <v>2793</v>
      </c>
      <c r="M687" s="805" t="s">
        <v>820</v>
      </c>
      <c r="N687" s="810" t="s">
        <v>2858</v>
      </c>
    </row>
    <row r="688" spans="1:14" ht="14">
      <c r="A688" s="946">
        <v>49.01</v>
      </c>
      <c r="B688" s="192" t="s">
        <v>1327</v>
      </c>
      <c r="C688" s="189"/>
      <c r="D688" s="189"/>
      <c r="E688" s="190"/>
      <c r="F688" s="191"/>
      <c r="G688" s="932">
        <f>(C689*D689*F689)+(C690*D690*F690)+(C691*D691*F691)+(C692*D692*F692)+(C693*D693*F693)</f>
        <v>0</v>
      </c>
      <c r="H688" s="903" t="s">
        <v>566</v>
      </c>
      <c r="I688" s="903" t="s">
        <v>566</v>
      </c>
      <c r="J688" s="918" t="s">
        <v>566</v>
      </c>
      <c r="L688" s="919" t="str">
        <f>IF(OR(H688="Oui",H688="Yes"),G688,"")</f>
        <v/>
      </c>
      <c r="M688" s="919" t="str">
        <f>IF(OR(I688="Oui",I688="Yes"),G688,"")</f>
        <v/>
      </c>
      <c r="N688" s="912" t="str">
        <f>IF(OR(J688="Oui",J688="Yes"),G688,"")</f>
        <v/>
      </c>
    </row>
    <row r="689" spans="1:14">
      <c r="A689" s="947"/>
      <c r="B689" s="225"/>
      <c r="C689" s="146">
        <v>1</v>
      </c>
      <c r="D689" s="146">
        <v>1</v>
      </c>
      <c r="E689" s="147" t="s">
        <v>561</v>
      </c>
      <c r="F689" s="149">
        <v>0</v>
      </c>
      <c r="G689" s="933"/>
      <c r="H689" s="904"/>
      <c r="I689" s="904"/>
      <c r="J689" s="918"/>
      <c r="L689" s="919"/>
      <c r="M689" s="919"/>
      <c r="N689" s="913"/>
    </row>
    <row r="690" spans="1:14">
      <c r="A690" s="947"/>
      <c r="B690" s="225"/>
      <c r="C690" s="146">
        <v>1</v>
      </c>
      <c r="D690" s="146">
        <v>1</v>
      </c>
      <c r="E690" s="147" t="s">
        <v>561</v>
      </c>
      <c r="F690" s="149">
        <v>0</v>
      </c>
      <c r="G690" s="933"/>
      <c r="H690" s="904"/>
      <c r="I690" s="904"/>
      <c r="J690" s="918"/>
      <c r="L690" s="919"/>
      <c r="M690" s="919"/>
      <c r="N690" s="913"/>
    </row>
    <row r="691" spans="1:14">
      <c r="A691" s="947"/>
      <c r="B691" s="225"/>
      <c r="C691" s="146">
        <v>1</v>
      </c>
      <c r="D691" s="146">
        <v>1</v>
      </c>
      <c r="E691" s="147" t="s">
        <v>561</v>
      </c>
      <c r="F691" s="149">
        <v>0</v>
      </c>
      <c r="G691" s="933"/>
      <c r="H691" s="904"/>
      <c r="I691" s="904"/>
      <c r="J691" s="918"/>
      <c r="L691" s="919"/>
      <c r="M691" s="919"/>
      <c r="N691" s="913"/>
    </row>
    <row r="692" spans="1:14">
      <c r="A692" s="947"/>
      <c r="B692" s="225"/>
      <c r="C692" s="146">
        <v>1</v>
      </c>
      <c r="D692" s="146">
        <v>1</v>
      </c>
      <c r="E692" s="147" t="s">
        <v>561</v>
      </c>
      <c r="F692" s="149">
        <v>0</v>
      </c>
      <c r="G692" s="933"/>
      <c r="H692" s="904"/>
      <c r="I692" s="904"/>
      <c r="J692" s="918"/>
      <c r="L692" s="919"/>
      <c r="M692" s="919"/>
      <c r="N692" s="913"/>
    </row>
    <row r="693" spans="1:14">
      <c r="A693" s="948"/>
      <c r="B693" s="225"/>
      <c r="C693" s="146">
        <v>1</v>
      </c>
      <c r="D693" s="146">
        <v>1</v>
      </c>
      <c r="E693" s="148" t="s">
        <v>561</v>
      </c>
      <c r="F693" s="149">
        <v>0</v>
      </c>
      <c r="G693" s="934"/>
      <c r="H693" s="905"/>
      <c r="I693" s="905"/>
      <c r="J693" s="918"/>
      <c r="L693" s="919"/>
      <c r="M693" s="919"/>
      <c r="N693" s="914"/>
    </row>
    <row r="694" spans="1:14" ht="28">
      <c r="A694" s="91" t="s">
        <v>384</v>
      </c>
      <c r="B694" s="175" t="s">
        <v>915</v>
      </c>
      <c r="C694" s="82"/>
      <c r="D694" s="60">
        <v>0</v>
      </c>
      <c r="E694" s="61" t="s">
        <v>563</v>
      </c>
      <c r="F694" s="436">
        <f>SUM(G688)</f>
        <v>0</v>
      </c>
      <c r="G694" s="398">
        <f>D694*F694</f>
        <v>0</v>
      </c>
      <c r="H694" s="345" t="s">
        <v>566</v>
      </c>
      <c r="I694" s="345" t="s">
        <v>566</v>
      </c>
      <c r="J694" s="345" t="s">
        <v>566</v>
      </c>
      <c r="L694" s="806" t="str">
        <f>IF(OR(H694="Oui",H694="Yes"),G694,"")</f>
        <v/>
      </c>
      <c r="M694" s="806" t="str">
        <f>IF(OR(I694="Oui",I694="Yes"),G694,"")</f>
        <v/>
      </c>
      <c r="N694" s="813" t="str">
        <f>IF(OR(J694="Oui",J694="Yes"),G694,"")</f>
        <v/>
      </c>
    </row>
    <row r="695" spans="1:14" ht="28">
      <c r="A695" s="91" t="s">
        <v>385</v>
      </c>
      <c r="B695" s="175" t="s">
        <v>1328</v>
      </c>
      <c r="C695" s="55">
        <v>1</v>
      </c>
      <c r="D695" s="55">
        <v>1</v>
      </c>
      <c r="E695" s="56" t="s">
        <v>561</v>
      </c>
      <c r="F695" s="57">
        <v>0</v>
      </c>
      <c r="G695" s="398">
        <f t="shared" ref="G695:G701" si="167">C695*D695*F695</f>
        <v>0</v>
      </c>
      <c r="H695" s="345" t="s">
        <v>566</v>
      </c>
      <c r="I695" s="345" t="s">
        <v>566</v>
      </c>
      <c r="J695" s="345" t="s">
        <v>566</v>
      </c>
      <c r="L695" s="806" t="str">
        <f t="shared" ref="L695:L701" si="168">IF(OR(H695="Oui",H695="Yes"),G695,"")</f>
        <v/>
      </c>
      <c r="M695" s="806" t="str">
        <f t="shared" ref="M695:M701" si="169">IF(OR(I695="Oui",I695="Yes"),G695,"")</f>
        <v/>
      </c>
      <c r="N695" s="813" t="str">
        <f t="shared" ref="N695:N701" si="170">IF(OR(J695="Oui",J695="Yes"),G695,"")</f>
        <v/>
      </c>
    </row>
    <row r="696" spans="1:14" ht="28">
      <c r="A696" s="91" t="s">
        <v>386</v>
      </c>
      <c r="B696" s="175" t="s">
        <v>1265</v>
      </c>
      <c r="C696" s="55">
        <v>1</v>
      </c>
      <c r="D696" s="55">
        <v>1</v>
      </c>
      <c r="E696" s="56" t="s">
        <v>561</v>
      </c>
      <c r="F696" s="57">
        <v>0</v>
      </c>
      <c r="G696" s="398">
        <f t="shared" si="167"/>
        <v>0</v>
      </c>
      <c r="H696" s="345" t="s">
        <v>566</v>
      </c>
      <c r="I696" s="345" t="s">
        <v>566</v>
      </c>
      <c r="J696" s="345" t="s">
        <v>566</v>
      </c>
      <c r="L696" s="806" t="str">
        <f t="shared" si="168"/>
        <v/>
      </c>
      <c r="M696" s="806" t="str">
        <f t="shared" si="169"/>
        <v/>
      </c>
      <c r="N696" s="813" t="str">
        <f t="shared" si="170"/>
        <v/>
      </c>
    </row>
    <row r="697" spans="1:14" ht="28">
      <c r="A697" s="91" t="s">
        <v>387</v>
      </c>
      <c r="B697" s="175" t="s">
        <v>1329</v>
      </c>
      <c r="C697" s="55">
        <v>1</v>
      </c>
      <c r="D697" s="55">
        <v>1</v>
      </c>
      <c r="E697" s="56" t="s">
        <v>561</v>
      </c>
      <c r="F697" s="57">
        <v>0</v>
      </c>
      <c r="G697" s="398">
        <f t="shared" si="167"/>
        <v>0</v>
      </c>
      <c r="H697" s="345" t="s">
        <v>566</v>
      </c>
      <c r="I697" s="345" t="s">
        <v>566</v>
      </c>
      <c r="J697" s="345" t="s">
        <v>566</v>
      </c>
      <c r="L697" s="806" t="str">
        <f t="shared" si="168"/>
        <v/>
      </c>
      <c r="M697" s="806" t="str">
        <f t="shared" si="169"/>
        <v/>
      </c>
      <c r="N697" s="813" t="str">
        <f t="shared" si="170"/>
        <v/>
      </c>
    </row>
    <row r="698" spans="1:14" ht="28">
      <c r="A698" s="91" t="s">
        <v>388</v>
      </c>
      <c r="B698" s="175" t="s">
        <v>1330</v>
      </c>
      <c r="C698" s="55">
        <v>1</v>
      </c>
      <c r="D698" s="55">
        <v>1</v>
      </c>
      <c r="E698" s="56" t="s">
        <v>561</v>
      </c>
      <c r="F698" s="57">
        <v>0</v>
      </c>
      <c r="G698" s="398">
        <f t="shared" si="167"/>
        <v>0</v>
      </c>
      <c r="H698" s="345" t="s">
        <v>566</v>
      </c>
      <c r="I698" s="345" t="s">
        <v>566</v>
      </c>
      <c r="J698" s="345" t="s">
        <v>566</v>
      </c>
      <c r="L698" s="806" t="str">
        <f t="shared" si="168"/>
        <v/>
      </c>
      <c r="M698" s="806" t="str">
        <f t="shared" si="169"/>
        <v/>
      </c>
      <c r="N698" s="813" t="str">
        <f t="shared" si="170"/>
        <v/>
      </c>
    </row>
    <row r="699" spans="1:14" ht="28">
      <c r="A699" s="91" t="s">
        <v>389</v>
      </c>
      <c r="B699" s="175" t="s">
        <v>1331</v>
      </c>
      <c r="C699" s="55">
        <v>1</v>
      </c>
      <c r="D699" s="55">
        <v>1</v>
      </c>
      <c r="E699" s="56" t="s">
        <v>561</v>
      </c>
      <c r="F699" s="57">
        <v>0</v>
      </c>
      <c r="G699" s="398">
        <f t="shared" si="167"/>
        <v>0</v>
      </c>
      <c r="H699" s="345" t="s">
        <v>566</v>
      </c>
      <c r="I699" s="345" t="s">
        <v>566</v>
      </c>
      <c r="J699" s="345" t="s">
        <v>566</v>
      </c>
      <c r="L699" s="806" t="str">
        <f t="shared" si="168"/>
        <v/>
      </c>
      <c r="M699" s="806" t="str">
        <f t="shared" si="169"/>
        <v/>
      </c>
      <c r="N699" s="813" t="str">
        <f t="shared" si="170"/>
        <v/>
      </c>
    </row>
    <row r="700" spans="1:14" ht="28">
      <c r="A700" s="91" t="s">
        <v>390</v>
      </c>
      <c r="B700" s="175" t="s">
        <v>1332</v>
      </c>
      <c r="C700" s="55">
        <v>1</v>
      </c>
      <c r="D700" s="55">
        <v>1</v>
      </c>
      <c r="E700" s="56" t="s">
        <v>561</v>
      </c>
      <c r="F700" s="57">
        <v>0</v>
      </c>
      <c r="G700" s="398">
        <f t="shared" si="167"/>
        <v>0</v>
      </c>
      <c r="H700" s="345" t="s">
        <v>566</v>
      </c>
      <c r="I700" s="345" t="s">
        <v>566</v>
      </c>
      <c r="J700" s="345" t="s">
        <v>566</v>
      </c>
      <c r="L700" s="806" t="str">
        <f t="shared" si="168"/>
        <v/>
      </c>
      <c r="M700" s="806" t="str">
        <f t="shared" si="169"/>
        <v/>
      </c>
      <c r="N700" s="813" t="str">
        <f t="shared" si="170"/>
        <v/>
      </c>
    </row>
    <row r="701" spans="1:14" ht="28">
      <c r="A701" s="89" t="s">
        <v>391</v>
      </c>
      <c r="B701" s="175" t="s">
        <v>897</v>
      </c>
      <c r="C701" s="55">
        <v>1</v>
      </c>
      <c r="D701" s="55">
        <v>1</v>
      </c>
      <c r="E701" s="56" t="s">
        <v>561</v>
      </c>
      <c r="F701" s="57">
        <v>0</v>
      </c>
      <c r="G701" s="398">
        <f t="shared" si="167"/>
        <v>0</v>
      </c>
      <c r="H701" s="345" t="s">
        <v>566</v>
      </c>
      <c r="I701" s="345" t="s">
        <v>566</v>
      </c>
      <c r="J701" s="345" t="s">
        <v>566</v>
      </c>
      <c r="L701" s="806" t="str">
        <f t="shared" si="168"/>
        <v/>
      </c>
      <c r="M701" s="806" t="str">
        <f t="shared" si="169"/>
        <v/>
      </c>
      <c r="N701" s="813" t="str">
        <f t="shared" si="170"/>
        <v/>
      </c>
    </row>
    <row r="702" spans="1:14" s="51" customFormat="1" ht="19" customHeight="1">
      <c r="A702" s="88">
        <v>49</v>
      </c>
      <c r="B702" s="617" t="s">
        <v>1333</v>
      </c>
      <c r="C702" s="77"/>
      <c r="D702" s="78"/>
      <c r="E702" s="78"/>
      <c r="F702" s="78"/>
      <c r="G702" s="399">
        <f>SUM(G688:G701)</f>
        <v>0</v>
      </c>
      <c r="H702" s="244"/>
      <c r="I702" s="244"/>
      <c r="J702" s="244"/>
      <c r="L702" s="808">
        <f>SUM(L688:L701)</f>
        <v>0</v>
      </c>
      <c r="M702" s="808">
        <f>SUM(M688:M701)</f>
        <v>0</v>
      </c>
      <c r="N702" s="808">
        <f>SUM(N688:N701)</f>
        <v>0</v>
      </c>
    </row>
    <row r="703" spans="1:14">
      <c r="A703" s="86"/>
      <c r="D703" s="39"/>
      <c r="G703" s="69"/>
    </row>
    <row r="704" spans="1:14">
      <c r="A704" s="87">
        <v>50</v>
      </c>
      <c r="B704" s="173" t="s">
        <v>1334</v>
      </c>
      <c r="C704" s="70"/>
      <c r="D704" s="71"/>
      <c r="E704" s="71"/>
      <c r="F704" s="71"/>
      <c r="G704" s="80"/>
    </row>
    <row r="705" spans="1:14" ht="42">
      <c r="A705" s="247" t="s">
        <v>818</v>
      </c>
      <c r="B705" s="246" t="s">
        <v>560</v>
      </c>
      <c r="C705" s="246" t="s">
        <v>917</v>
      </c>
      <c r="D705" s="246" t="s">
        <v>918</v>
      </c>
      <c r="E705" s="246" t="s">
        <v>919</v>
      </c>
      <c r="F705" s="246" t="s">
        <v>920</v>
      </c>
      <c r="G705" s="250" t="s">
        <v>558</v>
      </c>
      <c r="H705" s="404" t="s">
        <v>2793</v>
      </c>
      <c r="I705" s="404" t="s">
        <v>820</v>
      </c>
      <c r="J705" s="404" t="s">
        <v>2858</v>
      </c>
      <c r="K705" s="304"/>
      <c r="L705" s="805" t="s">
        <v>2793</v>
      </c>
      <c r="M705" s="805" t="s">
        <v>820</v>
      </c>
      <c r="N705" s="810" t="s">
        <v>2858</v>
      </c>
    </row>
    <row r="706" spans="1:14" ht="14">
      <c r="A706" s="108">
        <v>50.01</v>
      </c>
      <c r="B706" s="188" t="s">
        <v>1335</v>
      </c>
      <c r="C706" s="150"/>
      <c r="D706" s="151"/>
      <c r="E706" s="152"/>
      <c r="F706" s="153"/>
      <c r="G706" s="932">
        <f>(C707*D707*F707)+(C708*D708*F708)+(C709*D709*F709)+(C710*D710*F710)</f>
        <v>0</v>
      </c>
      <c r="H706" s="918" t="s">
        <v>566</v>
      </c>
      <c r="I706" s="918" t="s">
        <v>566</v>
      </c>
      <c r="J706" s="903" t="s">
        <v>566</v>
      </c>
      <c r="L706" s="919" t="str">
        <f>IF(OR(H706="Oui",H706="Yes"),G706,"")</f>
        <v/>
      </c>
      <c r="M706" s="919" t="str">
        <f>IF(OR(I706="Oui",I706="Yes"),G706,"")</f>
        <v/>
      </c>
      <c r="N706" s="912" t="str">
        <f>IF(OR(J706="Oui",J706="Yes"),G706,"")</f>
        <v/>
      </c>
    </row>
    <row r="707" spans="1:14" ht="14">
      <c r="A707" s="109"/>
      <c r="B707" s="225" t="s">
        <v>1336</v>
      </c>
      <c r="C707" s="146">
        <v>1</v>
      </c>
      <c r="D707" s="146">
        <v>1</v>
      </c>
      <c r="E707" s="147" t="s">
        <v>561</v>
      </c>
      <c r="F707" s="149">
        <v>0</v>
      </c>
      <c r="G707" s="933"/>
      <c r="H707" s="918"/>
      <c r="I707" s="918"/>
      <c r="J707" s="904"/>
      <c r="L707" s="919"/>
      <c r="M707" s="919"/>
      <c r="N707" s="913"/>
    </row>
    <row r="708" spans="1:14" ht="14">
      <c r="A708" s="109"/>
      <c r="B708" s="330" t="s">
        <v>1337</v>
      </c>
      <c r="C708" s="146">
        <v>1</v>
      </c>
      <c r="D708" s="146">
        <v>1</v>
      </c>
      <c r="E708" s="147" t="s">
        <v>561</v>
      </c>
      <c r="F708" s="149">
        <v>0</v>
      </c>
      <c r="G708" s="933"/>
      <c r="H708" s="918"/>
      <c r="I708" s="918"/>
      <c r="J708" s="904"/>
      <c r="L708" s="919"/>
      <c r="M708" s="919"/>
      <c r="N708" s="913"/>
    </row>
    <row r="709" spans="1:14" ht="14">
      <c r="A709" s="109"/>
      <c r="B709" s="330" t="s">
        <v>1338</v>
      </c>
      <c r="C709" s="146">
        <v>1</v>
      </c>
      <c r="D709" s="146">
        <v>1</v>
      </c>
      <c r="E709" s="147" t="s">
        <v>561</v>
      </c>
      <c r="F709" s="149">
        <v>0</v>
      </c>
      <c r="G709" s="933"/>
      <c r="H709" s="918"/>
      <c r="I709" s="918"/>
      <c r="J709" s="904"/>
      <c r="L709" s="919"/>
      <c r="M709" s="919"/>
      <c r="N709" s="913"/>
    </row>
    <row r="710" spans="1:14" ht="14">
      <c r="A710" s="107"/>
      <c r="B710" s="227" t="s">
        <v>1339</v>
      </c>
      <c r="C710" s="144">
        <v>1</v>
      </c>
      <c r="D710" s="144">
        <v>1</v>
      </c>
      <c r="E710" s="148" t="s">
        <v>561</v>
      </c>
      <c r="F710" s="145">
        <v>0</v>
      </c>
      <c r="G710" s="934"/>
      <c r="H710" s="918"/>
      <c r="I710" s="918"/>
      <c r="J710" s="905"/>
      <c r="L710" s="919"/>
      <c r="M710" s="919"/>
      <c r="N710" s="914"/>
    </row>
    <row r="711" spans="1:14" ht="14">
      <c r="A711" s="113">
        <v>50.1</v>
      </c>
      <c r="B711" s="192" t="s">
        <v>1340</v>
      </c>
      <c r="C711" s="150"/>
      <c r="D711" s="151"/>
      <c r="E711" s="152"/>
      <c r="F711" s="153"/>
      <c r="G711" s="932">
        <f>(C712*D712*F712)+(C713*D713*F713)</f>
        <v>0</v>
      </c>
      <c r="H711" s="903" t="s">
        <v>566</v>
      </c>
      <c r="I711" s="903" t="s">
        <v>566</v>
      </c>
      <c r="J711" s="903" t="s">
        <v>566</v>
      </c>
      <c r="L711" s="919" t="str">
        <f>IF(OR(H711="Oui",H711="Yes"),G711,"")</f>
        <v/>
      </c>
      <c r="M711" s="919" t="str">
        <f>IF(OR(I711="Oui",I711="Yes"),G711,"")</f>
        <v/>
      </c>
      <c r="N711" s="912" t="str">
        <f>IF(OR(J711="Oui",J711="Yes"),G711,"")</f>
        <v/>
      </c>
    </row>
    <row r="712" spans="1:14" ht="14">
      <c r="A712" s="106"/>
      <c r="B712" s="225" t="s">
        <v>1341</v>
      </c>
      <c r="C712" s="146">
        <v>1</v>
      </c>
      <c r="D712" s="146">
        <v>1</v>
      </c>
      <c r="E712" s="147" t="s">
        <v>561</v>
      </c>
      <c r="F712" s="149">
        <v>0</v>
      </c>
      <c r="G712" s="933"/>
      <c r="H712" s="904"/>
      <c r="I712" s="904"/>
      <c r="J712" s="904"/>
      <c r="L712" s="919"/>
      <c r="M712" s="919"/>
      <c r="N712" s="913"/>
    </row>
    <row r="713" spans="1:14" ht="14">
      <c r="A713" s="107"/>
      <c r="B713" s="227" t="s">
        <v>1342</v>
      </c>
      <c r="C713" s="144">
        <v>1</v>
      </c>
      <c r="D713" s="144">
        <v>1</v>
      </c>
      <c r="E713" s="148" t="s">
        <v>561</v>
      </c>
      <c r="F713" s="145">
        <v>0</v>
      </c>
      <c r="G713" s="934"/>
      <c r="H713" s="905"/>
      <c r="I713" s="905"/>
      <c r="J713" s="905"/>
      <c r="L713" s="919"/>
      <c r="M713" s="919"/>
      <c r="N713" s="914"/>
    </row>
    <row r="714" spans="1:14" ht="28">
      <c r="A714" s="91" t="s">
        <v>392</v>
      </c>
      <c r="B714" s="175" t="s">
        <v>1343</v>
      </c>
      <c r="C714" s="55">
        <v>1</v>
      </c>
      <c r="D714" s="55">
        <v>1</v>
      </c>
      <c r="E714" s="56" t="s">
        <v>561</v>
      </c>
      <c r="F714" s="57">
        <v>0</v>
      </c>
      <c r="G714" s="398">
        <f>C714*D714*F714</f>
        <v>0</v>
      </c>
      <c r="H714" s="345" t="s">
        <v>566</v>
      </c>
      <c r="I714" s="345" t="s">
        <v>566</v>
      </c>
      <c r="J714" s="345" t="s">
        <v>566</v>
      </c>
      <c r="L714" s="806" t="str">
        <f>IF(OR(H714="Oui",H714="Yes"),G714,"")</f>
        <v/>
      </c>
      <c r="M714" s="806" t="str">
        <f>IF(OR(I714="Oui",I714="Yes"),G714,"")</f>
        <v/>
      </c>
      <c r="N714" s="813" t="str">
        <f>IF(OR(J714="Oui",J714="Yes"),G714,"")</f>
        <v/>
      </c>
    </row>
    <row r="715" spans="1:14" ht="28">
      <c r="A715" s="91" t="s">
        <v>393</v>
      </c>
      <c r="B715" s="175" t="s">
        <v>1344</v>
      </c>
      <c r="C715" s="55">
        <v>1</v>
      </c>
      <c r="D715" s="55">
        <v>1</v>
      </c>
      <c r="E715" s="56" t="s">
        <v>561</v>
      </c>
      <c r="F715" s="57">
        <v>0</v>
      </c>
      <c r="G715" s="398">
        <f>C715*D715*F715</f>
        <v>0</v>
      </c>
      <c r="H715" s="345" t="s">
        <v>566</v>
      </c>
      <c r="I715" s="345" t="s">
        <v>566</v>
      </c>
      <c r="J715" s="345" t="s">
        <v>566</v>
      </c>
      <c r="L715" s="806" t="str">
        <f>IF(OR(H715="Oui",H715="Yes"),G715,"")</f>
        <v/>
      </c>
      <c r="M715" s="806" t="str">
        <f>IF(OR(I715="Oui",I715="Yes"),G715,"")</f>
        <v/>
      </c>
      <c r="N715" s="813" t="str">
        <f>IF(OR(J715="Oui",J715="Yes"),G715,"")</f>
        <v/>
      </c>
    </row>
    <row r="716" spans="1:14" ht="28">
      <c r="A716" s="91" t="s">
        <v>394</v>
      </c>
      <c r="B716" s="175" t="s">
        <v>897</v>
      </c>
      <c r="C716" s="55">
        <v>1</v>
      </c>
      <c r="D716" s="55">
        <v>1</v>
      </c>
      <c r="E716" s="56" t="s">
        <v>561</v>
      </c>
      <c r="F716" s="57">
        <v>0</v>
      </c>
      <c r="G716" s="398">
        <f>C716*D716*F716</f>
        <v>0</v>
      </c>
      <c r="H716" s="345" t="s">
        <v>566</v>
      </c>
      <c r="I716" s="345" t="s">
        <v>566</v>
      </c>
      <c r="J716" s="345" t="s">
        <v>566</v>
      </c>
      <c r="L716" s="806" t="str">
        <f>IF(OR(H716="Oui",H716="Yes"),G716,"")</f>
        <v/>
      </c>
      <c r="M716" s="806" t="str">
        <f>IF(OR(I716="Oui",I716="Yes"),G716,"")</f>
        <v/>
      </c>
      <c r="N716" s="813" t="str">
        <f>IF(OR(J716="Oui",J716="Yes"),G716,"")</f>
        <v/>
      </c>
    </row>
    <row r="717" spans="1:14" s="51" customFormat="1" ht="19" customHeight="1">
      <c r="A717" s="88">
        <v>50</v>
      </c>
      <c r="B717" s="617" t="s">
        <v>1345</v>
      </c>
      <c r="C717" s="77"/>
      <c r="D717" s="78"/>
      <c r="E717" s="78"/>
      <c r="F717" s="78"/>
      <c r="G717" s="399">
        <f>SUM(G706:G716)</f>
        <v>0</v>
      </c>
      <c r="H717" s="244"/>
      <c r="I717" s="244"/>
      <c r="J717" s="244"/>
      <c r="L717" s="808">
        <f>SUM(L706:L716)</f>
        <v>0</v>
      </c>
      <c r="M717" s="808">
        <f>SUM(M706:M716)</f>
        <v>0</v>
      </c>
      <c r="N717" s="808">
        <f>SUM(N706:N716)</f>
        <v>0</v>
      </c>
    </row>
    <row r="718" spans="1:14">
      <c r="A718" s="86"/>
      <c r="D718" s="39"/>
      <c r="G718" s="80"/>
    </row>
    <row r="719" spans="1:14" ht="11.25" customHeight="1">
      <c r="A719" s="87">
        <v>51</v>
      </c>
      <c r="B719" s="173" t="s">
        <v>1346</v>
      </c>
      <c r="C719" s="70"/>
      <c r="D719" s="71"/>
      <c r="E719" s="71"/>
      <c r="F719" s="71"/>
      <c r="G719" s="80"/>
    </row>
    <row r="720" spans="1:14" ht="42">
      <c r="A720" s="247" t="s">
        <v>818</v>
      </c>
      <c r="B720" s="246" t="s">
        <v>560</v>
      </c>
      <c r="C720" s="246" t="s">
        <v>917</v>
      </c>
      <c r="D720" s="246" t="s">
        <v>918</v>
      </c>
      <c r="E720" s="246" t="s">
        <v>919</v>
      </c>
      <c r="F720" s="246" t="s">
        <v>920</v>
      </c>
      <c r="G720" s="250" t="s">
        <v>558</v>
      </c>
      <c r="H720" s="404" t="s">
        <v>2793</v>
      </c>
      <c r="I720" s="404" t="s">
        <v>820</v>
      </c>
      <c r="J720" s="404" t="s">
        <v>2858</v>
      </c>
      <c r="K720" s="304"/>
      <c r="L720" s="805" t="s">
        <v>2793</v>
      </c>
      <c r="M720" s="805" t="s">
        <v>820</v>
      </c>
      <c r="N720" s="805" t="s">
        <v>2858</v>
      </c>
    </row>
    <row r="721" spans="1:14" ht="28">
      <c r="A721" s="91" t="s">
        <v>395</v>
      </c>
      <c r="B721" s="175" t="s">
        <v>1347</v>
      </c>
      <c r="C721" s="55">
        <v>1</v>
      </c>
      <c r="D721" s="55">
        <v>1</v>
      </c>
      <c r="E721" s="56" t="s">
        <v>561</v>
      </c>
      <c r="F721" s="57">
        <v>0</v>
      </c>
      <c r="G721" s="398">
        <f>C721*D721*F721</f>
        <v>0</v>
      </c>
      <c r="H721" s="345" t="s">
        <v>566</v>
      </c>
      <c r="I721" s="345" t="s">
        <v>566</v>
      </c>
      <c r="J721" s="345" t="s">
        <v>566</v>
      </c>
      <c r="L721" s="811" t="str">
        <f>IF(OR(H721="Oui",H721="Yes"),G721,"")</f>
        <v/>
      </c>
      <c r="M721" s="811" t="str">
        <f>IF(OR(I721="Oui",I721="Yes"),G721,"")</f>
        <v/>
      </c>
      <c r="N721" s="811" t="str">
        <f>IF(OR(J721="Oui",J721="Yes"),G721,"")</f>
        <v/>
      </c>
    </row>
    <row r="722" spans="1:14" ht="28">
      <c r="A722" s="91" t="s">
        <v>396</v>
      </c>
      <c r="B722" s="175" t="s">
        <v>1331</v>
      </c>
      <c r="C722" s="55">
        <v>1</v>
      </c>
      <c r="D722" s="55">
        <v>1</v>
      </c>
      <c r="E722" s="56" t="s">
        <v>561</v>
      </c>
      <c r="F722" s="57">
        <v>0</v>
      </c>
      <c r="G722" s="398">
        <f t="shared" ref="G722:G728" si="171">C722*D722*F722</f>
        <v>0</v>
      </c>
      <c r="H722" s="345" t="s">
        <v>566</v>
      </c>
      <c r="I722" s="345" t="s">
        <v>566</v>
      </c>
      <c r="J722" s="345" t="s">
        <v>566</v>
      </c>
      <c r="L722" s="811" t="str">
        <f t="shared" ref="L722:L740" si="172">IF(OR(H722="Oui",H722="Yes"),G722,"")</f>
        <v/>
      </c>
      <c r="M722" s="811" t="str">
        <f t="shared" ref="M722:M740" si="173">IF(OR(I722="Oui",I722="Yes"),G722,"")</f>
        <v/>
      </c>
      <c r="N722" s="811" t="str">
        <f t="shared" ref="N722:N740" si="174">IF(OR(J722="Oui",J722="Yes"),G722,"")</f>
        <v/>
      </c>
    </row>
    <row r="723" spans="1:14" ht="28">
      <c r="A723" s="91" t="s">
        <v>397</v>
      </c>
      <c r="B723" s="175" t="s">
        <v>1348</v>
      </c>
      <c r="C723" s="55">
        <v>1</v>
      </c>
      <c r="D723" s="55">
        <v>1</v>
      </c>
      <c r="E723" s="56" t="s">
        <v>561</v>
      </c>
      <c r="F723" s="57">
        <v>0</v>
      </c>
      <c r="G723" s="398">
        <f t="shared" si="171"/>
        <v>0</v>
      </c>
      <c r="H723" s="345" t="s">
        <v>566</v>
      </c>
      <c r="I723" s="345" t="s">
        <v>566</v>
      </c>
      <c r="J723" s="345" t="s">
        <v>566</v>
      </c>
      <c r="L723" s="811" t="str">
        <f t="shared" si="172"/>
        <v/>
      </c>
      <c r="M723" s="811" t="str">
        <f t="shared" si="173"/>
        <v/>
      </c>
      <c r="N723" s="811" t="str">
        <f t="shared" si="174"/>
        <v/>
      </c>
    </row>
    <row r="724" spans="1:14" ht="28">
      <c r="A724" s="92" t="s">
        <v>398</v>
      </c>
      <c r="B724" s="227" t="s">
        <v>1349</v>
      </c>
      <c r="C724" s="55">
        <v>1</v>
      </c>
      <c r="D724" s="55">
        <v>1</v>
      </c>
      <c r="E724" s="56" t="s">
        <v>561</v>
      </c>
      <c r="F724" s="57">
        <v>0</v>
      </c>
      <c r="G724" s="398">
        <f t="shared" si="171"/>
        <v>0</v>
      </c>
      <c r="H724" s="345" t="s">
        <v>566</v>
      </c>
      <c r="I724" s="345" t="s">
        <v>566</v>
      </c>
      <c r="J724" s="345" t="s">
        <v>566</v>
      </c>
      <c r="L724" s="811" t="str">
        <f t="shared" si="172"/>
        <v/>
      </c>
      <c r="M724" s="811" t="str">
        <f t="shared" si="173"/>
        <v/>
      </c>
      <c r="N724" s="811" t="str">
        <f t="shared" si="174"/>
        <v/>
      </c>
    </row>
    <row r="725" spans="1:14" ht="28">
      <c r="A725" s="91" t="s">
        <v>399</v>
      </c>
      <c r="B725" s="175" t="s">
        <v>1350</v>
      </c>
      <c r="C725" s="55">
        <v>1</v>
      </c>
      <c r="D725" s="55">
        <v>1</v>
      </c>
      <c r="E725" s="56" t="s">
        <v>561</v>
      </c>
      <c r="F725" s="57">
        <v>0</v>
      </c>
      <c r="G725" s="398">
        <f t="shared" si="171"/>
        <v>0</v>
      </c>
      <c r="H725" s="345" t="s">
        <v>566</v>
      </c>
      <c r="I725" s="345" t="s">
        <v>566</v>
      </c>
      <c r="J725" s="345" t="s">
        <v>566</v>
      </c>
      <c r="L725" s="811" t="str">
        <f t="shared" si="172"/>
        <v/>
      </c>
      <c r="M725" s="811" t="str">
        <f t="shared" si="173"/>
        <v/>
      </c>
      <c r="N725" s="811" t="str">
        <f t="shared" si="174"/>
        <v/>
      </c>
    </row>
    <row r="726" spans="1:14" ht="28">
      <c r="A726" s="91" t="s">
        <v>400</v>
      </c>
      <c r="B726" s="175" t="s">
        <v>1351</v>
      </c>
      <c r="C726" s="55">
        <v>1</v>
      </c>
      <c r="D726" s="55">
        <v>1</v>
      </c>
      <c r="E726" s="56" t="s">
        <v>561</v>
      </c>
      <c r="F726" s="57">
        <v>0</v>
      </c>
      <c r="G726" s="398">
        <f t="shared" si="171"/>
        <v>0</v>
      </c>
      <c r="H726" s="345" t="s">
        <v>566</v>
      </c>
      <c r="I726" s="345" t="s">
        <v>566</v>
      </c>
      <c r="J726" s="345" t="s">
        <v>566</v>
      </c>
      <c r="L726" s="811" t="str">
        <f t="shared" si="172"/>
        <v/>
      </c>
      <c r="M726" s="811" t="str">
        <f t="shared" si="173"/>
        <v/>
      </c>
      <c r="N726" s="811" t="str">
        <f t="shared" si="174"/>
        <v/>
      </c>
    </row>
    <row r="727" spans="1:14" ht="28">
      <c r="A727" s="91" t="s">
        <v>401</v>
      </c>
      <c r="B727" s="175" t="s">
        <v>1352</v>
      </c>
      <c r="C727" s="55">
        <v>1</v>
      </c>
      <c r="D727" s="55">
        <v>1</v>
      </c>
      <c r="E727" s="56" t="s">
        <v>561</v>
      </c>
      <c r="F727" s="57">
        <v>0</v>
      </c>
      <c r="G727" s="398">
        <f t="shared" si="171"/>
        <v>0</v>
      </c>
      <c r="H727" s="345" t="s">
        <v>566</v>
      </c>
      <c r="I727" s="345" t="s">
        <v>566</v>
      </c>
      <c r="J727" s="345" t="s">
        <v>566</v>
      </c>
      <c r="L727" s="811" t="str">
        <f t="shared" si="172"/>
        <v/>
      </c>
      <c r="M727" s="811" t="str">
        <f t="shared" si="173"/>
        <v/>
      </c>
      <c r="N727" s="811" t="str">
        <f t="shared" si="174"/>
        <v/>
      </c>
    </row>
    <row r="728" spans="1:14" ht="28">
      <c r="A728" s="92" t="s">
        <v>402</v>
      </c>
      <c r="B728" s="227" t="s">
        <v>1353</v>
      </c>
      <c r="C728" s="55">
        <v>1</v>
      </c>
      <c r="D728" s="55">
        <v>1</v>
      </c>
      <c r="E728" s="56" t="s">
        <v>561</v>
      </c>
      <c r="F728" s="57">
        <v>0</v>
      </c>
      <c r="G728" s="398">
        <f t="shared" si="171"/>
        <v>0</v>
      </c>
      <c r="H728" s="345" t="s">
        <v>566</v>
      </c>
      <c r="I728" s="345" t="s">
        <v>566</v>
      </c>
      <c r="J728" s="345" t="s">
        <v>566</v>
      </c>
      <c r="L728" s="811" t="str">
        <f t="shared" si="172"/>
        <v/>
      </c>
      <c r="M728" s="811" t="str">
        <f t="shared" si="173"/>
        <v/>
      </c>
      <c r="N728" s="811" t="str">
        <f t="shared" si="174"/>
        <v/>
      </c>
    </row>
    <row r="729" spans="1:14" ht="14">
      <c r="A729" s="113">
        <v>51.35</v>
      </c>
      <c r="B729" s="193" t="s">
        <v>1354</v>
      </c>
      <c r="C729" s="150"/>
      <c r="D729" s="151"/>
      <c r="E729" s="152"/>
      <c r="F729" s="153"/>
      <c r="G729" s="932">
        <f>(C730*D730*F730)+(C731*D731*F731)</f>
        <v>0</v>
      </c>
      <c r="H729" s="903" t="s">
        <v>566</v>
      </c>
      <c r="I729" s="903" t="s">
        <v>566</v>
      </c>
      <c r="J729" s="903" t="s">
        <v>566</v>
      </c>
      <c r="L729" s="912" t="str">
        <f t="shared" si="172"/>
        <v/>
      </c>
      <c r="M729" s="912" t="str">
        <f t="shared" si="173"/>
        <v/>
      </c>
      <c r="N729" s="912" t="str">
        <f t="shared" si="174"/>
        <v/>
      </c>
    </row>
    <row r="730" spans="1:14" ht="14">
      <c r="A730" s="106"/>
      <c r="B730" s="225" t="s">
        <v>1355</v>
      </c>
      <c r="C730" s="146">
        <v>1</v>
      </c>
      <c r="D730" s="146">
        <v>1</v>
      </c>
      <c r="E730" s="147" t="s">
        <v>561</v>
      </c>
      <c r="F730" s="149">
        <v>0</v>
      </c>
      <c r="G730" s="933"/>
      <c r="H730" s="904"/>
      <c r="I730" s="904"/>
      <c r="J730" s="904"/>
      <c r="L730" s="913"/>
      <c r="M730" s="913"/>
      <c r="N730" s="913"/>
    </row>
    <row r="731" spans="1:14" ht="14">
      <c r="A731" s="107"/>
      <c r="B731" s="227" t="s">
        <v>1356</v>
      </c>
      <c r="C731" s="144">
        <v>1</v>
      </c>
      <c r="D731" s="144">
        <v>1</v>
      </c>
      <c r="E731" s="148" t="s">
        <v>561</v>
      </c>
      <c r="F731" s="145">
        <v>0</v>
      </c>
      <c r="G731" s="934"/>
      <c r="H731" s="905"/>
      <c r="I731" s="905"/>
      <c r="J731" s="905"/>
      <c r="L731" s="914"/>
      <c r="M731" s="914"/>
      <c r="N731" s="914"/>
    </row>
    <row r="732" spans="1:14" ht="28">
      <c r="A732" s="91" t="s">
        <v>403</v>
      </c>
      <c r="B732" s="175" t="s">
        <v>1357</v>
      </c>
      <c r="C732" s="55">
        <v>1</v>
      </c>
      <c r="D732" s="55">
        <v>1</v>
      </c>
      <c r="E732" s="56" t="s">
        <v>561</v>
      </c>
      <c r="F732" s="57">
        <v>0</v>
      </c>
      <c r="G732" s="398">
        <f>C732*D732*F732</f>
        <v>0</v>
      </c>
      <c r="H732" s="345" t="s">
        <v>566</v>
      </c>
      <c r="I732" s="345" t="s">
        <v>566</v>
      </c>
      <c r="J732" s="345" t="s">
        <v>566</v>
      </c>
      <c r="L732" s="811" t="str">
        <f t="shared" si="172"/>
        <v/>
      </c>
      <c r="M732" s="811" t="str">
        <f t="shared" si="173"/>
        <v/>
      </c>
      <c r="N732" s="811" t="str">
        <f t="shared" si="174"/>
        <v/>
      </c>
    </row>
    <row r="733" spans="1:14" s="33" customFormat="1" ht="25.5" customHeight="1">
      <c r="A733" s="111" t="s">
        <v>404</v>
      </c>
      <c r="B733" s="175" t="s">
        <v>1358</v>
      </c>
      <c r="C733" s="55">
        <v>1</v>
      </c>
      <c r="D733" s="55">
        <v>1</v>
      </c>
      <c r="E733" s="56" t="s">
        <v>561</v>
      </c>
      <c r="F733" s="57">
        <v>0</v>
      </c>
      <c r="G733" s="398">
        <f>C733*D733*F733</f>
        <v>0</v>
      </c>
      <c r="H733" s="345" t="s">
        <v>566</v>
      </c>
      <c r="I733" s="345" t="s">
        <v>566</v>
      </c>
      <c r="J733" s="345" t="s">
        <v>566</v>
      </c>
      <c r="L733" s="811" t="str">
        <f t="shared" si="172"/>
        <v/>
      </c>
      <c r="M733" s="811" t="str">
        <f t="shared" si="173"/>
        <v/>
      </c>
      <c r="N733" s="811" t="str">
        <f t="shared" si="174"/>
        <v/>
      </c>
    </row>
    <row r="734" spans="1:14" ht="28">
      <c r="A734" s="92" t="s">
        <v>405</v>
      </c>
      <c r="B734" s="227" t="s">
        <v>1359</v>
      </c>
      <c r="C734" s="55">
        <v>1</v>
      </c>
      <c r="D734" s="55">
        <v>1</v>
      </c>
      <c r="E734" s="56" t="s">
        <v>561</v>
      </c>
      <c r="F734" s="57">
        <v>0</v>
      </c>
      <c r="G734" s="398">
        <f>C734*D734*F734</f>
        <v>0</v>
      </c>
      <c r="H734" s="345" t="s">
        <v>566</v>
      </c>
      <c r="I734" s="345" t="s">
        <v>566</v>
      </c>
      <c r="J734" s="345" t="s">
        <v>566</v>
      </c>
      <c r="L734" s="811" t="str">
        <f t="shared" si="172"/>
        <v/>
      </c>
      <c r="M734" s="811" t="str">
        <f t="shared" si="173"/>
        <v/>
      </c>
      <c r="N734" s="811" t="str">
        <f t="shared" si="174"/>
        <v/>
      </c>
    </row>
    <row r="735" spans="1:14" ht="28">
      <c r="A735" s="92" t="s">
        <v>753</v>
      </c>
      <c r="B735" s="227" t="s">
        <v>1360</v>
      </c>
      <c r="C735" s="55">
        <v>1</v>
      </c>
      <c r="D735" s="55">
        <v>1</v>
      </c>
      <c r="E735" s="56" t="s">
        <v>561</v>
      </c>
      <c r="F735" s="57">
        <v>0</v>
      </c>
      <c r="G735" s="398">
        <f>C735*D735*F735</f>
        <v>0</v>
      </c>
      <c r="H735" s="345" t="s">
        <v>566</v>
      </c>
      <c r="I735" s="345" t="s">
        <v>566</v>
      </c>
      <c r="J735" s="345" t="s">
        <v>566</v>
      </c>
      <c r="L735" s="806" t="str">
        <f t="shared" si="172"/>
        <v/>
      </c>
      <c r="M735" s="806" t="str">
        <f t="shared" si="173"/>
        <v/>
      </c>
      <c r="N735" s="806" t="str">
        <f t="shared" si="174"/>
        <v/>
      </c>
    </row>
    <row r="736" spans="1:14" ht="28">
      <c r="A736" s="92" t="s">
        <v>538</v>
      </c>
      <c r="B736" s="227" t="s">
        <v>1361</v>
      </c>
      <c r="C736" s="55">
        <v>1</v>
      </c>
      <c r="D736" s="55">
        <v>1</v>
      </c>
      <c r="E736" s="56" t="s">
        <v>561</v>
      </c>
      <c r="F736" s="57">
        <v>0</v>
      </c>
      <c r="G736" s="398">
        <f>C736*D736*F736</f>
        <v>0</v>
      </c>
      <c r="H736" s="345" t="s">
        <v>566</v>
      </c>
      <c r="I736" s="345" t="s">
        <v>566</v>
      </c>
      <c r="J736" s="345" t="s">
        <v>566</v>
      </c>
      <c r="L736" s="806" t="str">
        <f t="shared" si="172"/>
        <v/>
      </c>
      <c r="M736" s="806" t="str">
        <f t="shared" si="173"/>
        <v/>
      </c>
      <c r="N736" s="806" t="str">
        <f t="shared" si="174"/>
        <v/>
      </c>
    </row>
    <row r="737" spans="1:14" ht="14">
      <c r="A737" s="113">
        <v>51.7</v>
      </c>
      <c r="B737" s="193" t="s">
        <v>1362</v>
      </c>
      <c r="C737" s="150"/>
      <c r="D737" s="151"/>
      <c r="E737" s="152"/>
      <c r="F737" s="153"/>
      <c r="G737" s="932">
        <f>(C738*D738*F738)+(C739*D739*F739)</f>
        <v>0</v>
      </c>
      <c r="H737" s="903" t="s">
        <v>566</v>
      </c>
      <c r="I737" s="903" t="s">
        <v>566</v>
      </c>
      <c r="J737" s="903" t="s">
        <v>566</v>
      </c>
      <c r="L737" s="912" t="str">
        <f t="shared" si="172"/>
        <v/>
      </c>
      <c r="M737" s="912" t="str">
        <f t="shared" si="173"/>
        <v/>
      </c>
      <c r="N737" s="912" t="str">
        <f t="shared" si="174"/>
        <v/>
      </c>
    </row>
    <row r="738" spans="1:14" ht="14">
      <c r="A738" s="106"/>
      <c r="B738" s="344" t="s">
        <v>1363</v>
      </c>
      <c r="C738" s="146">
        <v>1</v>
      </c>
      <c r="D738" s="146">
        <v>1</v>
      </c>
      <c r="E738" s="147" t="s">
        <v>561</v>
      </c>
      <c r="F738" s="149">
        <v>0</v>
      </c>
      <c r="G738" s="933"/>
      <c r="H738" s="904"/>
      <c r="I738" s="904"/>
      <c r="J738" s="904"/>
      <c r="L738" s="913"/>
      <c r="M738" s="913"/>
      <c r="N738" s="913"/>
    </row>
    <row r="739" spans="1:14" ht="14">
      <c r="A739" s="107"/>
      <c r="B739" s="227" t="s">
        <v>514</v>
      </c>
      <c r="C739" s="144">
        <v>1</v>
      </c>
      <c r="D739" s="144">
        <v>1</v>
      </c>
      <c r="E739" s="148" t="s">
        <v>561</v>
      </c>
      <c r="F739" s="145">
        <v>0</v>
      </c>
      <c r="G739" s="934"/>
      <c r="H739" s="905"/>
      <c r="I739" s="905"/>
      <c r="J739" s="905"/>
      <c r="L739" s="914"/>
      <c r="M739" s="914"/>
      <c r="N739" s="914"/>
    </row>
    <row r="740" spans="1:14" ht="28">
      <c r="A740" s="89" t="s">
        <v>406</v>
      </c>
      <c r="B740" s="175" t="s">
        <v>897</v>
      </c>
      <c r="C740" s="55">
        <v>1</v>
      </c>
      <c r="D740" s="55">
        <v>1</v>
      </c>
      <c r="E740" s="56" t="s">
        <v>561</v>
      </c>
      <c r="F740" s="57">
        <v>0</v>
      </c>
      <c r="G740" s="398">
        <f>C740*D740*F740</f>
        <v>0</v>
      </c>
      <c r="H740" s="345" t="s">
        <v>566</v>
      </c>
      <c r="I740" s="345" t="s">
        <v>566</v>
      </c>
      <c r="J740" s="345" t="s">
        <v>566</v>
      </c>
      <c r="L740" s="806" t="str">
        <f t="shared" si="172"/>
        <v/>
      </c>
      <c r="M740" s="806" t="str">
        <f t="shared" si="173"/>
        <v/>
      </c>
      <c r="N740" s="806" t="str">
        <f t="shared" si="174"/>
        <v/>
      </c>
    </row>
    <row r="741" spans="1:14" s="51" customFormat="1" ht="19" customHeight="1">
      <c r="A741" s="88">
        <v>51</v>
      </c>
      <c r="B741" s="617" t="s">
        <v>1364</v>
      </c>
      <c r="C741" s="77"/>
      <c r="D741" s="143"/>
      <c r="E741" s="78"/>
      <c r="F741" s="78"/>
      <c r="G741" s="399">
        <f>SUM(G721:G740)</f>
        <v>0</v>
      </c>
      <c r="H741" s="244"/>
      <c r="I741" s="244"/>
      <c r="J741" s="244"/>
      <c r="L741" s="808">
        <f>SUM(L721:L740)</f>
        <v>0</v>
      </c>
      <c r="M741" s="808">
        <f>SUM(M721:M740)</f>
        <v>0</v>
      </c>
      <c r="N741" s="808">
        <f>SUM(N721:N740)</f>
        <v>0</v>
      </c>
    </row>
    <row r="742" spans="1:14" s="51" customFormat="1" ht="33" customHeight="1">
      <c r="A742" s="86"/>
      <c r="B742" s="363" t="s">
        <v>2829</v>
      </c>
      <c r="C742" s="68"/>
      <c r="D742" s="39"/>
      <c r="E742" s="39"/>
      <c r="F742" s="39"/>
      <c r="G742" s="80"/>
      <c r="H742" s="244"/>
      <c r="I742" s="244"/>
      <c r="J742" s="244"/>
      <c r="L742" s="803"/>
      <c r="M742" s="803"/>
      <c r="N742" s="803"/>
    </row>
    <row r="743" spans="1:14" s="51" customFormat="1" ht="16" hidden="1" customHeight="1">
      <c r="A743" s="203">
        <v>52</v>
      </c>
      <c r="B743" s="173" t="s">
        <v>1365</v>
      </c>
      <c r="C743" s="173"/>
      <c r="D743" s="204"/>
      <c r="E743" s="204"/>
      <c r="F743" s="204"/>
      <c r="G743" s="205"/>
      <c r="H743" s="244"/>
      <c r="I743" s="244"/>
      <c r="J743" s="244"/>
      <c r="L743" s="803"/>
      <c r="M743" s="803"/>
      <c r="N743" s="803"/>
    </row>
    <row r="744" spans="1:14" s="51" customFormat="1" ht="42" hidden="1">
      <c r="A744" s="247" t="s">
        <v>818</v>
      </c>
      <c r="B744" s="246" t="s">
        <v>560</v>
      </c>
      <c r="C744" s="246" t="s">
        <v>917</v>
      </c>
      <c r="D744" s="246" t="s">
        <v>918</v>
      </c>
      <c r="E744" s="246" t="s">
        <v>919</v>
      </c>
      <c r="F744" s="246" t="s">
        <v>920</v>
      </c>
      <c r="G744" s="250" t="s">
        <v>558</v>
      </c>
      <c r="H744" s="404" t="s">
        <v>2793</v>
      </c>
      <c r="I744" s="404" t="s">
        <v>820</v>
      </c>
      <c r="J744" s="404" t="s">
        <v>2858</v>
      </c>
      <c r="K744" s="304"/>
      <c r="L744" s="805" t="s">
        <v>2793</v>
      </c>
      <c r="M744" s="805" t="s">
        <v>820</v>
      </c>
      <c r="N744" s="805" t="s">
        <v>2858</v>
      </c>
    </row>
    <row r="745" spans="1:14" s="51" customFormat="1" ht="28" hidden="1">
      <c r="A745" s="91" t="s">
        <v>692</v>
      </c>
      <c r="B745" s="696" t="s">
        <v>1366</v>
      </c>
      <c r="C745" s="55">
        <v>1</v>
      </c>
      <c r="D745" s="55">
        <v>1</v>
      </c>
      <c r="E745" s="209" t="s">
        <v>561</v>
      </c>
      <c r="F745" s="57">
        <v>0</v>
      </c>
      <c r="G745" s="398">
        <f>C745*D745*F745</f>
        <v>0</v>
      </c>
      <c r="H745" s="345" t="s">
        <v>566</v>
      </c>
      <c r="I745" s="345" t="s">
        <v>566</v>
      </c>
      <c r="J745" s="345" t="s">
        <v>566</v>
      </c>
      <c r="L745" s="806" t="str">
        <f>IF(OR(H745="Oui",H745="Yes"),G745,"")</f>
        <v/>
      </c>
      <c r="M745" s="806" t="str">
        <f>IF(OR(I745="Oui",I745="Yes"),G745,"")</f>
        <v/>
      </c>
      <c r="N745" s="806" t="str">
        <f>IF(OR(J745="Oui",J745="Yes"),G745,"")</f>
        <v/>
      </c>
    </row>
    <row r="746" spans="1:14" s="51" customFormat="1" ht="28" hidden="1">
      <c r="A746" s="111" t="s">
        <v>574</v>
      </c>
      <c r="B746" s="696" t="s">
        <v>1367</v>
      </c>
      <c r="C746" s="55">
        <v>1</v>
      </c>
      <c r="D746" s="55">
        <v>1</v>
      </c>
      <c r="E746" s="209" t="s">
        <v>561</v>
      </c>
      <c r="F746" s="57">
        <v>0</v>
      </c>
      <c r="G746" s="398">
        <f>C746*D746*F746</f>
        <v>0</v>
      </c>
      <c r="H746" s="345" t="s">
        <v>566</v>
      </c>
      <c r="I746" s="345" t="s">
        <v>566</v>
      </c>
      <c r="J746" s="345" t="s">
        <v>566</v>
      </c>
      <c r="L746" s="806" t="str">
        <f t="shared" ref="L746:L751" si="175">IF(OR(H746="Oui",H746="Yes"),G746,"")</f>
        <v/>
      </c>
      <c r="M746" s="806" t="str">
        <f t="shared" ref="M746:M751" si="176">IF(OR(I746="Oui",I746="Yes"),G746,"")</f>
        <v/>
      </c>
      <c r="N746" s="806" t="str">
        <f t="shared" ref="N746:N751" si="177">IF(OR(J746="Oui",J746="Yes"),G746,"")</f>
        <v/>
      </c>
    </row>
    <row r="747" spans="1:14" s="51" customFormat="1" ht="28" hidden="1">
      <c r="A747" s="111" t="s">
        <v>693</v>
      </c>
      <c r="B747" s="696" t="s">
        <v>1368</v>
      </c>
      <c r="C747" s="55">
        <v>1</v>
      </c>
      <c r="D747" s="55">
        <v>1</v>
      </c>
      <c r="E747" s="209" t="s">
        <v>561</v>
      </c>
      <c r="F747" s="57">
        <v>0</v>
      </c>
      <c r="G747" s="398">
        <f>C747*D747*F747</f>
        <v>0</v>
      </c>
      <c r="H747" s="345" t="s">
        <v>566</v>
      </c>
      <c r="I747" s="345" t="s">
        <v>566</v>
      </c>
      <c r="J747" s="345" t="s">
        <v>566</v>
      </c>
      <c r="L747" s="806" t="str">
        <f t="shared" si="175"/>
        <v/>
      </c>
      <c r="M747" s="806" t="str">
        <f t="shared" si="176"/>
        <v/>
      </c>
      <c r="N747" s="806" t="str">
        <f t="shared" si="177"/>
        <v/>
      </c>
    </row>
    <row r="748" spans="1:14" s="51" customFormat="1" ht="28" hidden="1">
      <c r="A748" s="111" t="s">
        <v>575</v>
      </c>
      <c r="B748" s="696" t="s">
        <v>1369</v>
      </c>
      <c r="C748" s="55">
        <v>1</v>
      </c>
      <c r="D748" s="55">
        <v>1</v>
      </c>
      <c r="E748" s="209" t="s">
        <v>561</v>
      </c>
      <c r="F748" s="57">
        <v>0</v>
      </c>
      <c r="G748" s="398">
        <f>C748*D748*F748</f>
        <v>0</v>
      </c>
      <c r="H748" s="345" t="s">
        <v>566</v>
      </c>
      <c r="I748" s="345" t="s">
        <v>566</v>
      </c>
      <c r="J748" s="345" t="s">
        <v>566</v>
      </c>
      <c r="L748" s="806" t="str">
        <f t="shared" si="175"/>
        <v/>
      </c>
      <c r="M748" s="806" t="str">
        <f t="shared" si="176"/>
        <v/>
      </c>
      <c r="N748" s="806" t="str">
        <f t="shared" si="177"/>
        <v/>
      </c>
    </row>
    <row r="749" spans="1:14" s="51" customFormat="1" ht="28" hidden="1">
      <c r="A749" s="111" t="s">
        <v>754</v>
      </c>
      <c r="B749" s="696" t="s">
        <v>1370</v>
      </c>
      <c r="C749" s="55">
        <v>1</v>
      </c>
      <c r="D749" s="55">
        <v>1</v>
      </c>
      <c r="E749" s="209" t="s">
        <v>561</v>
      </c>
      <c r="F749" s="57">
        <v>0</v>
      </c>
      <c r="G749" s="398">
        <f>C749*D749*F749</f>
        <v>0</v>
      </c>
      <c r="H749" s="345" t="s">
        <v>566</v>
      </c>
      <c r="I749" s="345" t="s">
        <v>566</v>
      </c>
      <c r="J749" s="345" t="s">
        <v>566</v>
      </c>
      <c r="L749" s="806" t="str">
        <f t="shared" si="175"/>
        <v/>
      </c>
      <c r="M749" s="806" t="str">
        <f t="shared" si="176"/>
        <v/>
      </c>
      <c r="N749" s="806" t="str">
        <f t="shared" si="177"/>
        <v/>
      </c>
    </row>
    <row r="750" spans="1:14" s="51" customFormat="1" ht="28" hidden="1">
      <c r="A750" s="91" t="s">
        <v>755</v>
      </c>
      <c r="B750" s="696" t="s">
        <v>915</v>
      </c>
      <c r="C750" s="82"/>
      <c r="D750" s="60">
        <v>0</v>
      </c>
      <c r="E750" s="210" t="s">
        <v>563</v>
      </c>
      <c r="F750" s="436">
        <f>SUM(G745:G747)</f>
        <v>0</v>
      </c>
      <c r="G750" s="398">
        <f>D750*F750</f>
        <v>0</v>
      </c>
      <c r="H750" s="345" t="s">
        <v>566</v>
      </c>
      <c r="I750" s="345" t="s">
        <v>566</v>
      </c>
      <c r="J750" s="345" t="s">
        <v>566</v>
      </c>
      <c r="L750" s="806" t="str">
        <f t="shared" si="175"/>
        <v/>
      </c>
      <c r="M750" s="806" t="str">
        <f t="shared" si="176"/>
        <v/>
      </c>
      <c r="N750" s="806" t="str">
        <f t="shared" si="177"/>
        <v/>
      </c>
    </row>
    <row r="751" spans="1:14" s="51" customFormat="1" ht="28" hidden="1">
      <c r="A751" s="111" t="s">
        <v>576</v>
      </c>
      <c r="B751" s="696" t="s">
        <v>897</v>
      </c>
      <c r="C751" s="55">
        <v>1</v>
      </c>
      <c r="D751" s="55">
        <v>1</v>
      </c>
      <c r="E751" s="209" t="s">
        <v>561</v>
      </c>
      <c r="F751" s="57">
        <v>0</v>
      </c>
      <c r="G751" s="398">
        <f>C751*D751*F751</f>
        <v>0</v>
      </c>
      <c r="H751" s="345" t="s">
        <v>566</v>
      </c>
      <c r="I751" s="345" t="s">
        <v>566</v>
      </c>
      <c r="J751" s="345" t="s">
        <v>566</v>
      </c>
      <c r="L751" s="806" t="str">
        <f t="shared" si="175"/>
        <v/>
      </c>
      <c r="M751" s="806" t="str">
        <f t="shared" si="176"/>
        <v/>
      </c>
      <c r="N751" s="806" t="str">
        <f t="shared" si="177"/>
        <v/>
      </c>
    </row>
    <row r="752" spans="1:14" s="51" customFormat="1" ht="19" hidden="1" customHeight="1">
      <c r="A752" s="202">
        <v>52</v>
      </c>
      <c r="B752" s="617" t="s">
        <v>1371</v>
      </c>
      <c r="C752" s="177"/>
      <c r="D752" s="143"/>
      <c r="E752" s="78"/>
      <c r="F752" s="78"/>
      <c r="G752" s="401">
        <f>SUM(G745:G751)</f>
        <v>0</v>
      </c>
      <c r="H752" s="244"/>
      <c r="I752" s="244"/>
      <c r="J752" s="244"/>
      <c r="L752" s="814">
        <f>SUM(L745:L751)</f>
        <v>0</v>
      </c>
      <c r="M752" s="814">
        <f>SUM(M745:M751)</f>
        <v>0</v>
      </c>
      <c r="N752" s="814">
        <f>SUM(N745:N751)</f>
        <v>0</v>
      </c>
    </row>
    <row r="753" spans="1:14" s="51" customFormat="1" ht="11.75" hidden="1" customHeight="1">
      <c r="A753" s="178"/>
      <c r="B753" s="625"/>
      <c r="C753" s="179"/>
      <c r="D753" s="179"/>
      <c r="E753" s="211"/>
      <c r="F753" s="180"/>
      <c r="G753" s="181"/>
      <c r="H753" s="244"/>
      <c r="I753" s="244"/>
      <c r="J753" s="244"/>
      <c r="L753" s="803"/>
      <c r="M753" s="803"/>
      <c r="N753" s="803"/>
    </row>
    <row r="754" spans="1:14" s="51" customFormat="1" ht="11.75" hidden="1" customHeight="1">
      <c r="A754" s="203">
        <v>53</v>
      </c>
      <c r="B754" s="173" t="s">
        <v>1372</v>
      </c>
      <c r="C754" s="173"/>
      <c r="D754" s="204"/>
      <c r="E754" s="204"/>
      <c r="F754" s="204"/>
      <c r="G754" s="205"/>
      <c r="H754" s="244"/>
      <c r="I754" s="244"/>
      <c r="J754" s="244"/>
      <c r="L754" s="803"/>
      <c r="M754" s="803"/>
      <c r="N754" s="803"/>
    </row>
    <row r="755" spans="1:14" s="51" customFormat="1" ht="42" hidden="1">
      <c r="A755" s="247" t="s">
        <v>818</v>
      </c>
      <c r="B755" s="246" t="s">
        <v>560</v>
      </c>
      <c r="C755" s="246" t="s">
        <v>917</v>
      </c>
      <c r="D755" s="246" t="s">
        <v>918</v>
      </c>
      <c r="E755" s="246" t="s">
        <v>919</v>
      </c>
      <c r="F755" s="246" t="s">
        <v>920</v>
      </c>
      <c r="G755" s="250" t="s">
        <v>558</v>
      </c>
      <c r="H755" s="404" t="s">
        <v>2793</v>
      </c>
      <c r="I755" s="404" t="s">
        <v>820</v>
      </c>
      <c r="J755" s="404" t="s">
        <v>2858</v>
      </c>
      <c r="K755" s="304"/>
      <c r="L755" s="805" t="s">
        <v>2793</v>
      </c>
      <c r="M755" s="805" t="s">
        <v>820</v>
      </c>
      <c r="N755" s="805" t="s">
        <v>2858</v>
      </c>
    </row>
    <row r="756" spans="1:14" s="51" customFormat="1" ht="11.75" hidden="1" customHeight="1">
      <c r="A756" s="241"/>
      <c r="B756" s="617"/>
      <c r="C756" s="206"/>
      <c r="D756" s="207"/>
      <c r="E756" s="207"/>
      <c r="F756" s="208"/>
      <c r="G756" s="157"/>
      <c r="H756" s="406"/>
      <c r="I756" s="406"/>
      <c r="J756" s="406"/>
      <c r="L756" s="815"/>
      <c r="M756" s="815"/>
      <c r="N756" s="815"/>
    </row>
    <row r="757" spans="1:14" s="51" customFormat="1" ht="28" hidden="1">
      <c r="A757" s="111" t="s">
        <v>581</v>
      </c>
      <c r="B757" s="696" t="s">
        <v>1373</v>
      </c>
      <c r="C757" s="55">
        <v>1</v>
      </c>
      <c r="D757" s="55">
        <v>1</v>
      </c>
      <c r="E757" s="209" t="s">
        <v>561</v>
      </c>
      <c r="F757" s="57">
        <v>0</v>
      </c>
      <c r="G757" s="398">
        <f t="shared" ref="G757:G769" si="178">C757*D757*F757</f>
        <v>0</v>
      </c>
      <c r="H757" s="345" t="s">
        <v>566</v>
      </c>
      <c r="I757" s="345" t="s">
        <v>566</v>
      </c>
      <c r="J757" s="345" t="s">
        <v>566</v>
      </c>
      <c r="L757" s="806" t="str">
        <f>IF(OR(H757="Oui",H757="Yes"),G757,"")</f>
        <v/>
      </c>
      <c r="M757" s="806" t="str">
        <f>IF(OR(I757="Oui",I757="Yes"),G757,"")</f>
        <v/>
      </c>
      <c r="N757" s="806" t="str">
        <f>IF(OR(J757="Oui",J757="Yes"),G757,"")</f>
        <v/>
      </c>
    </row>
    <row r="758" spans="1:14" s="51" customFormat="1" ht="28" hidden="1">
      <c r="A758" s="111" t="s">
        <v>577</v>
      </c>
      <c r="B758" s="696" t="s">
        <v>1374</v>
      </c>
      <c r="C758" s="55">
        <v>1</v>
      </c>
      <c r="D758" s="55">
        <v>1</v>
      </c>
      <c r="E758" s="209" t="s">
        <v>561</v>
      </c>
      <c r="F758" s="57">
        <v>0</v>
      </c>
      <c r="G758" s="398">
        <f t="shared" si="178"/>
        <v>0</v>
      </c>
      <c r="H758" s="345" t="s">
        <v>566</v>
      </c>
      <c r="I758" s="345" t="s">
        <v>566</v>
      </c>
      <c r="J758" s="345" t="s">
        <v>566</v>
      </c>
      <c r="L758" s="806" t="str">
        <f t="shared" ref="L758:L766" si="179">IF(OR(H758="Oui",H758="Yes"),G758,"")</f>
        <v/>
      </c>
      <c r="M758" s="806" t="str">
        <f t="shared" ref="M758:M766" si="180">IF(OR(I758="Oui",I758="Yes"),G758,"")</f>
        <v/>
      </c>
      <c r="N758" s="806" t="str">
        <f t="shared" ref="N758:N766" si="181">IF(OR(J758="Oui",J758="Yes"),G758,"")</f>
        <v/>
      </c>
    </row>
    <row r="759" spans="1:14" s="51" customFormat="1" ht="28" hidden="1">
      <c r="A759" s="111" t="s">
        <v>582</v>
      </c>
      <c r="B759" s="696" t="s">
        <v>1375</v>
      </c>
      <c r="C759" s="55">
        <v>1</v>
      </c>
      <c r="D759" s="55">
        <v>1</v>
      </c>
      <c r="E759" s="209" t="s">
        <v>561</v>
      </c>
      <c r="F759" s="57">
        <v>0</v>
      </c>
      <c r="G759" s="398">
        <f t="shared" si="178"/>
        <v>0</v>
      </c>
      <c r="H759" s="345" t="s">
        <v>566</v>
      </c>
      <c r="I759" s="345" t="s">
        <v>566</v>
      </c>
      <c r="J759" s="345" t="s">
        <v>566</v>
      </c>
      <c r="L759" s="806" t="str">
        <f t="shared" si="179"/>
        <v/>
      </c>
      <c r="M759" s="806" t="str">
        <f t="shared" si="180"/>
        <v/>
      </c>
      <c r="N759" s="806" t="str">
        <f t="shared" si="181"/>
        <v/>
      </c>
    </row>
    <row r="760" spans="1:14" s="51" customFormat="1" ht="28" hidden="1">
      <c r="A760" s="111" t="s">
        <v>583</v>
      </c>
      <c r="B760" s="696" t="s">
        <v>1376</v>
      </c>
      <c r="C760" s="55">
        <v>1</v>
      </c>
      <c r="D760" s="55">
        <v>1</v>
      </c>
      <c r="E760" s="209" t="s">
        <v>561</v>
      </c>
      <c r="F760" s="57">
        <v>0</v>
      </c>
      <c r="G760" s="398">
        <f t="shared" si="178"/>
        <v>0</v>
      </c>
      <c r="H760" s="345" t="s">
        <v>566</v>
      </c>
      <c r="I760" s="345" t="s">
        <v>566</v>
      </c>
      <c r="J760" s="345" t="s">
        <v>566</v>
      </c>
      <c r="L760" s="806" t="str">
        <f t="shared" si="179"/>
        <v/>
      </c>
      <c r="M760" s="806" t="str">
        <f t="shared" si="180"/>
        <v/>
      </c>
      <c r="N760" s="806" t="str">
        <f t="shared" si="181"/>
        <v/>
      </c>
    </row>
    <row r="761" spans="1:14" s="51" customFormat="1" ht="28" hidden="1">
      <c r="A761" s="111" t="s">
        <v>584</v>
      </c>
      <c r="B761" s="696" t="s">
        <v>1377</v>
      </c>
      <c r="C761" s="55">
        <v>1</v>
      </c>
      <c r="D761" s="55">
        <v>1</v>
      </c>
      <c r="E761" s="209" t="s">
        <v>561</v>
      </c>
      <c r="F761" s="57">
        <v>0</v>
      </c>
      <c r="G761" s="398">
        <f t="shared" si="178"/>
        <v>0</v>
      </c>
      <c r="H761" s="345" t="s">
        <v>566</v>
      </c>
      <c r="I761" s="345" t="s">
        <v>566</v>
      </c>
      <c r="J761" s="345" t="s">
        <v>566</v>
      </c>
      <c r="L761" s="806" t="str">
        <f t="shared" si="179"/>
        <v/>
      </c>
      <c r="M761" s="806" t="str">
        <f t="shared" si="180"/>
        <v/>
      </c>
      <c r="N761" s="806" t="str">
        <f t="shared" si="181"/>
        <v/>
      </c>
    </row>
    <row r="762" spans="1:14" s="51" customFormat="1" ht="28" hidden="1">
      <c r="A762" s="111" t="s">
        <v>578</v>
      </c>
      <c r="B762" s="696" t="s">
        <v>1378</v>
      </c>
      <c r="C762" s="55">
        <v>1</v>
      </c>
      <c r="D762" s="55">
        <v>1</v>
      </c>
      <c r="E762" s="209" t="s">
        <v>561</v>
      </c>
      <c r="F762" s="57">
        <v>0</v>
      </c>
      <c r="G762" s="398">
        <f t="shared" si="178"/>
        <v>0</v>
      </c>
      <c r="H762" s="345" t="s">
        <v>566</v>
      </c>
      <c r="I762" s="345" t="s">
        <v>566</v>
      </c>
      <c r="J762" s="345" t="s">
        <v>566</v>
      </c>
      <c r="L762" s="806" t="str">
        <f t="shared" si="179"/>
        <v/>
      </c>
      <c r="M762" s="806" t="str">
        <f t="shared" si="180"/>
        <v/>
      </c>
      <c r="N762" s="806" t="str">
        <f t="shared" si="181"/>
        <v/>
      </c>
    </row>
    <row r="763" spans="1:14" s="51" customFormat="1" ht="28" hidden="1">
      <c r="A763" s="111" t="s">
        <v>585</v>
      </c>
      <c r="B763" s="696" t="s">
        <v>1379</v>
      </c>
      <c r="C763" s="55">
        <v>1</v>
      </c>
      <c r="D763" s="55">
        <v>1</v>
      </c>
      <c r="E763" s="209" t="s">
        <v>561</v>
      </c>
      <c r="F763" s="57">
        <v>0</v>
      </c>
      <c r="G763" s="398">
        <f t="shared" si="178"/>
        <v>0</v>
      </c>
      <c r="H763" s="345" t="s">
        <v>566</v>
      </c>
      <c r="I763" s="345" t="s">
        <v>566</v>
      </c>
      <c r="J763" s="345" t="s">
        <v>566</v>
      </c>
      <c r="L763" s="806" t="str">
        <f t="shared" si="179"/>
        <v/>
      </c>
      <c r="M763" s="806" t="str">
        <f t="shared" si="180"/>
        <v/>
      </c>
      <c r="N763" s="806" t="str">
        <f t="shared" si="181"/>
        <v/>
      </c>
    </row>
    <row r="764" spans="1:14" s="51" customFormat="1" ht="28" hidden="1">
      <c r="A764" s="111" t="s">
        <v>579</v>
      </c>
      <c r="B764" s="696" t="s">
        <v>1380</v>
      </c>
      <c r="C764" s="55">
        <v>1</v>
      </c>
      <c r="D764" s="55">
        <v>1</v>
      </c>
      <c r="E764" s="209" t="s">
        <v>561</v>
      </c>
      <c r="F764" s="57">
        <v>0</v>
      </c>
      <c r="G764" s="398">
        <f t="shared" si="178"/>
        <v>0</v>
      </c>
      <c r="H764" s="345" t="s">
        <v>566</v>
      </c>
      <c r="I764" s="345" t="s">
        <v>566</v>
      </c>
      <c r="J764" s="345" t="s">
        <v>566</v>
      </c>
      <c r="L764" s="806" t="str">
        <f t="shared" si="179"/>
        <v/>
      </c>
      <c r="M764" s="806" t="str">
        <f t="shared" si="180"/>
        <v/>
      </c>
      <c r="N764" s="806" t="str">
        <f t="shared" si="181"/>
        <v/>
      </c>
    </row>
    <row r="765" spans="1:14" s="51" customFormat="1" ht="28" hidden="1">
      <c r="A765" s="111" t="s">
        <v>757</v>
      </c>
      <c r="B765" s="696" t="s">
        <v>1381</v>
      </c>
      <c r="C765" s="55">
        <v>1</v>
      </c>
      <c r="D765" s="55">
        <v>1</v>
      </c>
      <c r="E765" s="209" t="s">
        <v>561</v>
      </c>
      <c r="F765" s="57">
        <v>0</v>
      </c>
      <c r="G765" s="398">
        <f t="shared" si="178"/>
        <v>0</v>
      </c>
      <c r="H765" s="345" t="s">
        <v>566</v>
      </c>
      <c r="I765" s="345" t="s">
        <v>566</v>
      </c>
      <c r="J765" s="345" t="s">
        <v>566</v>
      </c>
      <c r="L765" s="806" t="str">
        <f t="shared" si="179"/>
        <v/>
      </c>
      <c r="M765" s="806" t="str">
        <f t="shared" si="180"/>
        <v/>
      </c>
      <c r="N765" s="806" t="str">
        <f t="shared" si="181"/>
        <v/>
      </c>
    </row>
    <row r="766" spans="1:14" s="51" customFormat="1" ht="28" hidden="1">
      <c r="A766" s="111" t="s">
        <v>586</v>
      </c>
      <c r="B766" s="696" t="s">
        <v>1382</v>
      </c>
      <c r="C766" s="55">
        <v>1</v>
      </c>
      <c r="D766" s="55">
        <v>1</v>
      </c>
      <c r="E766" s="209" t="s">
        <v>561</v>
      </c>
      <c r="F766" s="57">
        <v>0</v>
      </c>
      <c r="G766" s="398">
        <f t="shared" si="178"/>
        <v>0</v>
      </c>
      <c r="H766" s="345" t="s">
        <v>566</v>
      </c>
      <c r="I766" s="345" t="s">
        <v>566</v>
      </c>
      <c r="J766" s="345" t="s">
        <v>566</v>
      </c>
      <c r="L766" s="806" t="str">
        <f t="shared" si="179"/>
        <v/>
      </c>
      <c r="M766" s="806" t="str">
        <f t="shared" si="180"/>
        <v/>
      </c>
      <c r="N766" s="806" t="str">
        <f t="shared" si="181"/>
        <v/>
      </c>
    </row>
    <row r="767" spans="1:14" s="51" customFormat="1" ht="28" hidden="1">
      <c r="A767" s="111" t="s">
        <v>587</v>
      </c>
      <c r="B767" s="696" t="s">
        <v>1383</v>
      </c>
      <c r="C767" s="55">
        <v>1</v>
      </c>
      <c r="D767" s="55">
        <v>1</v>
      </c>
      <c r="E767" s="209" t="s">
        <v>561</v>
      </c>
      <c r="F767" s="57">
        <v>0</v>
      </c>
      <c r="G767" s="398">
        <f t="shared" si="178"/>
        <v>0</v>
      </c>
      <c r="H767" s="345" t="s">
        <v>566</v>
      </c>
      <c r="I767" s="345" t="s">
        <v>566</v>
      </c>
      <c r="J767" s="345" t="s">
        <v>566</v>
      </c>
      <c r="L767" s="806" t="str">
        <f>IF(OR(H767="Oui",H767="Yes"),G767,"")</f>
        <v/>
      </c>
      <c r="M767" s="806" t="str">
        <f>IF(OR(I767="Oui",I767="Yes"),G767,"")</f>
        <v/>
      </c>
      <c r="N767" s="806" t="str">
        <f>IF(OR(J767="Oui",J767="Yes"),G767,"")</f>
        <v/>
      </c>
    </row>
    <row r="768" spans="1:14" s="51" customFormat="1" ht="28" hidden="1">
      <c r="A768" s="111" t="s">
        <v>588</v>
      </c>
      <c r="B768" s="696" t="s">
        <v>1384</v>
      </c>
      <c r="C768" s="55">
        <v>1</v>
      </c>
      <c r="D768" s="55">
        <v>1</v>
      </c>
      <c r="E768" s="209" t="s">
        <v>561</v>
      </c>
      <c r="F768" s="57">
        <v>0</v>
      </c>
      <c r="G768" s="398">
        <f t="shared" si="178"/>
        <v>0</v>
      </c>
      <c r="H768" s="345" t="s">
        <v>566</v>
      </c>
      <c r="I768" s="345" t="s">
        <v>566</v>
      </c>
      <c r="J768" s="345" t="s">
        <v>566</v>
      </c>
      <c r="L768" s="806" t="str">
        <f>IF(OR(H768="Oui",H768="Yes"),G768,"")</f>
        <v/>
      </c>
      <c r="M768" s="806" t="str">
        <f>IF(OR(I768="Oui",I768="Yes"),G768,"")</f>
        <v/>
      </c>
      <c r="N768" s="806" t="str">
        <f>IF(OR(J768="Oui",J768="Yes"),G768,"")</f>
        <v/>
      </c>
    </row>
    <row r="769" spans="1:14" s="51" customFormat="1" ht="42" hidden="1">
      <c r="A769" s="111" t="s">
        <v>589</v>
      </c>
      <c r="B769" s="696" t="s">
        <v>1385</v>
      </c>
      <c r="C769" s="55">
        <v>1</v>
      </c>
      <c r="D769" s="55">
        <v>1</v>
      </c>
      <c r="E769" s="209" t="s">
        <v>561</v>
      </c>
      <c r="F769" s="57">
        <v>0</v>
      </c>
      <c r="G769" s="398">
        <f t="shared" si="178"/>
        <v>0</v>
      </c>
      <c r="H769" s="345" t="s">
        <v>566</v>
      </c>
      <c r="I769" s="345" t="s">
        <v>566</v>
      </c>
      <c r="J769" s="345" t="s">
        <v>566</v>
      </c>
      <c r="L769" s="806" t="str">
        <f>IF(OR(H769="Oui",H769="Yes"),G769,"")</f>
        <v/>
      </c>
      <c r="M769" s="806" t="str">
        <f>IF(OR(I769="Oui",I769="Yes"),G769,"")</f>
        <v/>
      </c>
      <c r="N769" s="806" t="str">
        <f>IF(OR(J769="Oui",J769="Yes"),G769,"")</f>
        <v/>
      </c>
    </row>
    <row r="770" spans="1:14" s="51" customFormat="1" ht="28" hidden="1">
      <c r="A770" s="91" t="s">
        <v>756</v>
      </c>
      <c r="B770" s="696" t="s">
        <v>915</v>
      </c>
      <c r="C770" s="82"/>
      <c r="D770" s="60">
        <v>0</v>
      </c>
      <c r="E770" s="210" t="s">
        <v>563</v>
      </c>
      <c r="F770" s="436">
        <f>SUM(G755:G769)</f>
        <v>0</v>
      </c>
      <c r="G770" s="398">
        <f>D770*F770</f>
        <v>0</v>
      </c>
      <c r="H770" s="345" t="s">
        <v>566</v>
      </c>
      <c r="I770" s="345" t="s">
        <v>566</v>
      </c>
      <c r="J770" s="345" t="s">
        <v>566</v>
      </c>
      <c r="L770" s="806" t="str">
        <f>IF(OR(H770="Oui",H770="Yes"),G770,"")</f>
        <v/>
      </c>
      <c r="M770" s="806" t="str">
        <f>IF(OR(I770="Oui",I770="Yes"),G770,"")</f>
        <v/>
      </c>
      <c r="N770" s="806" t="str">
        <f>IF(OR(J770="Oui",J770="Yes"),G770,"")</f>
        <v/>
      </c>
    </row>
    <row r="771" spans="1:14" s="51" customFormat="1" ht="28" hidden="1">
      <c r="A771" s="111" t="s">
        <v>580</v>
      </c>
      <c r="B771" s="696" t="s">
        <v>897</v>
      </c>
      <c r="C771" s="55">
        <v>1</v>
      </c>
      <c r="D771" s="55">
        <v>1</v>
      </c>
      <c r="E771" s="209" t="s">
        <v>561</v>
      </c>
      <c r="F771" s="57">
        <v>0</v>
      </c>
      <c r="G771" s="398">
        <f>C771*D771*F771</f>
        <v>0</v>
      </c>
      <c r="H771" s="345" t="s">
        <v>566</v>
      </c>
      <c r="I771" s="345" t="s">
        <v>566</v>
      </c>
      <c r="J771" s="345" t="s">
        <v>566</v>
      </c>
      <c r="L771" s="806" t="str">
        <f>IF(OR(H771="Oui",H771="Yes"),G771,"")</f>
        <v/>
      </c>
      <c r="M771" s="806" t="str">
        <f>IF(OR(I771="Oui",I771="Yes"),G771,"")</f>
        <v/>
      </c>
      <c r="N771" s="806" t="str">
        <f>IF(OR(J771="Oui",J771="Yes"),G771,"")</f>
        <v/>
      </c>
    </row>
    <row r="772" spans="1:14" s="51" customFormat="1" ht="19" hidden="1" customHeight="1">
      <c r="A772" s="202">
        <v>53</v>
      </c>
      <c r="B772" s="617" t="s">
        <v>1386</v>
      </c>
      <c r="C772" s="177"/>
      <c r="D772" s="143"/>
      <c r="E772" s="78"/>
      <c r="F772" s="78"/>
      <c r="G772" s="401">
        <f>SUM(G757:G771)</f>
        <v>0</v>
      </c>
      <c r="H772" s="244"/>
      <c r="I772" s="244"/>
      <c r="J772" s="244"/>
      <c r="L772" s="814">
        <f>SUM(L757:L771)</f>
        <v>0</v>
      </c>
      <c r="M772" s="814">
        <f>SUM(M757:M771)</f>
        <v>0</v>
      </c>
      <c r="N772" s="814">
        <f>SUM(N757:N771)</f>
        <v>0</v>
      </c>
    </row>
    <row r="773" spans="1:14" s="51" customFormat="1" ht="11.75" hidden="1" customHeight="1">
      <c r="A773" s="212"/>
      <c r="B773" s="173"/>
      <c r="C773" s="182"/>
      <c r="D773" s="183"/>
      <c r="E773" s="184"/>
      <c r="F773" s="184"/>
      <c r="G773" s="213"/>
      <c r="H773" s="244"/>
      <c r="I773" s="244"/>
      <c r="J773" s="244"/>
      <c r="L773" s="803"/>
      <c r="M773" s="803"/>
      <c r="N773" s="803"/>
    </row>
    <row r="774" spans="1:14" s="51" customFormat="1" ht="11.75" hidden="1" customHeight="1">
      <c r="A774" s="203">
        <v>54</v>
      </c>
      <c r="B774" s="173" t="s">
        <v>1387</v>
      </c>
      <c r="C774" s="173"/>
      <c r="D774" s="204"/>
      <c r="E774" s="204"/>
      <c r="F774" s="204"/>
      <c r="G774" s="205"/>
      <c r="H774" s="244"/>
      <c r="I774" s="244"/>
      <c r="J774" s="244"/>
      <c r="L774" s="803"/>
      <c r="M774" s="803"/>
      <c r="N774" s="803"/>
    </row>
    <row r="775" spans="1:14" s="51" customFormat="1" ht="42" hidden="1">
      <c r="A775" s="247" t="s">
        <v>818</v>
      </c>
      <c r="B775" s="246" t="s">
        <v>560</v>
      </c>
      <c r="C775" s="246" t="s">
        <v>917</v>
      </c>
      <c r="D775" s="246" t="s">
        <v>918</v>
      </c>
      <c r="E775" s="246" t="s">
        <v>919</v>
      </c>
      <c r="F775" s="246" t="s">
        <v>920</v>
      </c>
      <c r="G775" s="250" t="s">
        <v>558</v>
      </c>
      <c r="H775" s="404" t="s">
        <v>2793</v>
      </c>
      <c r="I775" s="404" t="s">
        <v>820</v>
      </c>
      <c r="J775" s="404" t="s">
        <v>2858</v>
      </c>
      <c r="K775" s="304"/>
      <c r="L775" s="805" t="s">
        <v>2793</v>
      </c>
      <c r="M775" s="805" t="s">
        <v>820</v>
      </c>
      <c r="N775" s="805" t="s">
        <v>2858</v>
      </c>
    </row>
    <row r="776" spans="1:14" s="51" customFormat="1" ht="28" hidden="1">
      <c r="A776" s="111" t="s">
        <v>590</v>
      </c>
      <c r="B776" s="696" t="s">
        <v>1388</v>
      </c>
      <c r="C776" s="55">
        <v>1</v>
      </c>
      <c r="D776" s="55">
        <v>1</v>
      </c>
      <c r="E776" s="209" t="s">
        <v>561</v>
      </c>
      <c r="F776" s="57">
        <v>0</v>
      </c>
      <c r="G776" s="398">
        <f t="shared" ref="G776:G791" si="182">C776*D776*F776</f>
        <v>0</v>
      </c>
      <c r="H776" s="345" t="s">
        <v>566</v>
      </c>
      <c r="I776" s="345" t="s">
        <v>566</v>
      </c>
      <c r="J776" s="345" t="s">
        <v>566</v>
      </c>
      <c r="L776" s="806" t="str">
        <f>IF(OR(H776="Oui",H776="Yes"),G776,"")</f>
        <v/>
      </c>
      <c r="M776" s="806" t="str">
        <f>IF(OR(I776="Oui",I776="Yes"),G776,"")</f>
        <v/>
      </c>
      <c r="N776" s="806" t="str">
        <f>IF(OR(J776="Oui",J776="Yes"),G776,"")</f>
        <v/>
      </c>
    </row>
    <row r="777" spans="1:14" s="51" customFormat="1" ht="28" hidden="1">
      <c r="A777" s="111" t="s">
        <v>591</v>
      </c>
      <c r="B777" s="696" t="s">
        <v>1389</v>
      </c>
      <c r="C777" s="55">
        <v>1</v>
      </c>
      <c r="D777" s="55">
        <v>1</v>
      </c>
      <c r="E777" s="209" t="s">
        <v>561</v>
      </c>
      <c r="F777" s="57">
        <v>0</v>
      </c>
      <c r="G777" s="398">
        <f t="shared" si="182"/>
        <v>0</v>
      </c>
      <c r="H777" s="345" t="s">
        <v>566</v>
      </c>
      <c r="I777" s="345" t="s">
        <v>566</v>
      </c>
      <c r="J777" s="345" t="s">
        <v>566</v>
      </c>
      <c r="L777" s="806" t="str">
        <f t="shared" ref="L777:L785" si="183">IF(OR(H777="Oui",H777="Yes"),G777,"")</f>
        <v/>
      </c>
      <c r="M777" s="806" t="str">
        <f t="shared" ref="M777:M785" si="184">IF(OR(I777="Oui",I777="Yes"),G777,"")</f>
        <v/>
      </c>
      <c r="N777" s="806" t="str">
        <f t="shared" ref="N777:N785" si="185">IF(OR(J777="Oui",J777="Yes"),G777,"")</f>
        <v/>
      </c>
    </row>
    <row r="778" spans="1:14" s="51" customFormat="1" ht="28" hidden="1">
      <c r="A778" s="111" t="s">
        <v>592</v>
      </c>
      <c r="B778" s="696" t="s">
        <v>1390</v>
      </c>
      <c r="C778" s="55">
        <v>1</v>
      </c>
      <c r="D778" s="55">
        <v>1</v>
      </c>
      <c r="E778" s="209" t="s">
        <v>561</v>
      </c>
      <c r="F778" s="57">
        <v>0</v>
      </c>
      <c r="G778" s="398">
        <f t="shared" si="182"/>
        <v>0</v>
      </c>
      <c r="H778" s="345" t="s">
        <v>566</v>
      </c>
      <c r="I778" s="345" t="s">
        <v>566</v>
      </c>
      <c r="J778" s="345" t="s">
        <v>566</v>
      </c>
      <c r="L778" s="806" t="str">
        <f t="shared" si="183"/>
        <v/>
      </c>
      <c r="M778" s="806" t="str">
        <f t="shared" si="184"/>
        <v/>
      </c>
      <c r="N778" s="806" t="str">
        <f t="shared" si="185"/>
        <v/>
      </c>
    </row>
    <row r="779" spans="1:14" s="51" customFormat="1" ht="28" hidden="1">
      <c r="A779" s="111" t="s">
        <v>593</v>
      </c>
      <c r="B779" s="696" t="s">
        <v>1391</v>
      </c>
      <c r="C779" s="55">
        <v>1</v>
      </c>
      <c r="D779" s="55">
        <v>1</v>
      </c>
      <c r="E779" s="209" t="s">
        <v>561</v>
      </c>
      <c r="F779" s="57">
        <v>0</v>
      </c>
      <c r="G779" s="398">
        <f t="shared" si="182"/>
        <v>0</v>
      </c>
      <c r="H779" s="345" t="s">
        <v>566</v>
      </c>
      <c r="I779" s="345" t="s">
        <v>566</v>
      </c>
      <c r="J779" s="345" t="s">
        <v>566</v>
      </c>
      <c r="L779" s="806" t="str">
        <f t="shared" si="183"/>
        <v/>
      </c>
      <c r="M779" s="806" t="str">
        <f t="shared" si="184"/>
        <v/>
      </c>
      <c r="N779" s="806" t="str">
        <f t="shared" si="185"/>
        <v/>
      </c>
    </row>
    <row r="780" spans="1:14" s="51" customFormat="1" ht="28" hidden="1">
      <c r="A780" s="111" t="s">
        <v>594</v>
      </c>
      <c r="B780" s="696" t="s">
        <v>1392</v>
      </c>
      <c r="C780" s="55">
        <v>1</v>
      </c>
      <c r="D780" s="55">
        <v>1</v>
      </c>
      <c r="E780" s="209" t="s">
        <v>561</v>
      </c>
      <c r="F780" s="57">
        <v>0</v>
      </c>
      <c r="G780" s="398">
        <f t="shared" si="182"/>
        <v>0</v>
      </c>
      <c r="H780" s="345" t="s">
        <v>566</v>
      </c>
      <c r="I780" s="345" t="s">
        <v>566</v>
      </c>
      <c r="J780" s="345" t="s">
        <v>566</v>
      </c>
      <c r="L780" s="806" t="str">
        <f t="shared" si="183"/>
        <v/>
      </c>
      <c r="M780" s="806" t="str">
        <f t="shared" si="184"/>
        <v/>
      </c>
      <c r="N780" s="806" t="str">
        <f t="shared" si="185"/>
        <v/>
      </c>
    </row>
    <row r="781" spans="1:14" s="51" customFormat="1" ht="28" hidden="1">
      <c r="A781" s="111" t="s">
        <v>595</v>
      </c>
      <c r="B781" s="696" t="s">
        <v>1393</v>
      </c>
      <c r="C781" s="55">
        <v>1</v>
      </c>
      <c r="D781" s="55">
        <v>1</v>
      </c>
      <c r="E781" s="209" t="s">
        <v>561</v>
      </c>
      <c r="F781" s="57">
        <v>0</v>
      </c>
      <c r="G781" s="398">
        <f t="shared" si="182"/>
        <v>0</v>
      </c>
      <c r="H781" s="345" t="s">
        <v>566</v>
      </c>
      <c r="I781" s="345" t="s">
        <v>566</v>
      </c>
      <c r="J781" s="345" t="s">
        <v>566</v>
      </c>
      <c r="L781" s="806" t="str">
        <f t="shared" si="183"/>
        <v/>
      </c>
      <c r="M781" s="806" t="str">
        <f t="shared" si="184"/>
        <v/>
      </c>
      <c r="N781" s="806" t="str">
        <f t="shared" si="185"/>
        <v/>
      </c>
    </row>
    <row r="782" spans="1:14" s="51" customFormat="1" ht="28" hidden="1">
      <c r="A782" s="111" t="s">
        <v>596</v>
      </c>
      <c r="B782" s="696" t="s">
        <v>1394</v>
      </c>
      <c r="C782" s="55">
        <v>1</v>
      </c>
      <c r="D782" s="55">
        <v>1</v>
      </c>
      <c r="E782" s="209" t="s">
        <v>561</v>
      </c>
      <c r="F782" s="57">
        <v>0</v>
      </c>
      <c r="G782" s="398">
        <f t="shared" si="182"/>
        <v>0</v>
      </c>
      <c r="H782" s="345" t="s">
        <v>566</v>
      </c>
      <c r="I782" s="345" t="s">
        <v>566</v>
      </c>
      <c r="J782" s="345" t="s">
        <v>566</v>
      </c>
      <c r="L782" s="806" t="str">
        <f t="shared" si="183"/>
        <v/>
      </c>
      <c r="M782" s="806" t="str">
        <f t="shared" si="184"/>
        <v/>
      </c>
      <c r="N782" s="806" t="str">
        <f t="shared" si="185"/>
        <v/>
      </c>
    </row>
    <row r="783" spans="1:14" s="51" customFormat="1" ht="28" hidden="1">
      <c r="A783" s="111" t="s">
        <v>597</v>
      </c>
      <c r="B783" s="696" t="s">
        <v>1395</v>
      </c>
      <c r="C783" s="55">
        <v>1</v>
      </c>
      <c r="D783" s="55">
        <v>1</v>
      </c>
      <c r="E783" s="209" t="s">
        <v>561</v>
      </c>
      <c r="F783" s="57">
        <v>0</v>
      </c>
      <c r="G783" s="398">
        <f t="shared" si="182"/>
        <v>0</v>
      </c>
      <c r="H783" s="345" t="s">
        <v>566</v>
      </c>
      <c r="I783" s="345" t="s">
        <v>566</v>
      </c>
      <c r="J783" s="345" t="s">
        <v>566</v>
      </c>
      <c r="L783" s="806" t="str">
        <f t="shared" si="183"/>
        <v/>
      </c>
      <c r="M783" s="806" t="str">
        <f t="shared" si="184"/>
        <v/>
      </c>
      <c r="N783" s="806" t="str">
        <f t="shared" si="185"/>
        <v/>
      </c>
    </row>
    <row r="784" spans="1:14" s="51" customFormat="1" ht="28" hidden="1">
      <c r="A784" s="111" t="s">
        <v>599</v>
      </c>
      <c r="B784" s="696" t="s">
        <v>1396</v>
      </c>
      <c r="C784" s="55">
        <v>1</v>
      </c>
      <c r="D784" s="55">
        <v>1</v>
      </c>
      <c r="E784" s="209" t="s">
        <v>561</v>
      </c>
      <c r="F784" s="57">
        <v>0</v>
      </c>
      <c r="G784" s="398">
        <f t="shared" si="182"/>
        <v>0</v>
      </c>
      <c r="H784" s="345" t="s">
        <v>566</v>
      </c>
      <c r="I784" s="345" t="s">
        <v>566</v>
      </c>
      <c r="J784" s="345" t="s">
        <v>566</v>
      </c>
      <c r="L784" s="806" t="str">
        <f t="shared" si="183"/>
        <v/>
      </c>
      <c r="M784" s="806" t="str">
        <f t="shared" si="184"/>
        <v/>
      </c>
      <c r="N784" s="806" t="str">
        <f t="shared" si="185"/>
        <v/>
      </c>
    </row>
    <row r="785" spans="1:14" s="51" customFormat="1" ht="28" hidden="1">
      <c r="A785" s="111" t="s">
        <v>600</v>
      </c>
      <c r="B785" s="696" t="s">
        <v>1397</v>
      </c>
      <c r="C785" s="55">
        <v>1</v>
      </c>
      <c r="D785" s="55">
        <v>1</v>
      </c>
      <c r="E785" s="209" t="s">
        <v>561</v>
      </c>
      <c r="F785" s="57">
        <v>0</v>
      </c>
      <c r="G785" s="398">
        <f t="shared" si="182"/>
        <v>0</v>
      </c>
      <c r="H785" s="345" t="s">
        <v>566</v>
      </c>
      <c r="I785" s="345" t="s">
        <v>566</v>
      </c>
      <c r="J785" s="345" t="s">
        <v>566</v>
      </c>
      <c r="L785" s="806" t="str">
        <f t="shared" si="183"/>
        <v/>
      </c>
      <c r="M785" s="806" t="str">
        <f t="shared" si="184"/>
        <v/>
      </c>
      <c r="N785" s="806" t="str">
        <f t="shared" si="185"/>
        <v/>
      </c>
    </row>
    <row r="786" spans="1:14" s="51" customFormat="1" ht="28" hidden="1">
      <c r="A786" s="111" t="s">
        <v>601</v>
      </c>
      <c r="B786" s="696" t="s">
        <v>1398</v>
      </c>
      <c r="C786" s="55">
        <v>1</v>
      </c>
      <c r="D786" s="55">
        <v>1</v>
      </c>
      <c r="E786" s="209" t="s">
        <v>561</v>
      </c>
      <c r="F786" s="57">
        <v>0</v>
      </c>
      <c r="G786" s="398">
        <f t="shared" si="182"/>
        <v>0</v>
      </c>
      <c r="H786" s="345" t="s">
        <v>566</v>
      </c>
      <c r="I786" s="345" t="s">
        <v>566</v>
      </c>
      <c r="J786" s="345" t="s">
        <v>566</v>
      </c>
      <c r="L786" s="806" t="str">
        <f t="shared" ref="L786:L793" si="186">IF(OR(H786="Oui",H786="Yes"),G786,"")</f>
        <v/>
      </c>
      <c r="M786" s="806" t="str">
        <f t="shared" ref="M786:M793" si="187">IF(OR(I786="Oui",I786="Yes"),G786,"")</f>
        <v/>
      </c>
      <c r="N786" s="806" t="str">
        <f t="shared" ref="N786:N793" si="188">IF(OR(J786="Oui",J786="Yes"),G786,"")</f>
        <v/>
      </c>
    </row>
    <row r="787" spans="1:14" s="51" customFormat="1" ht="28" hidden="1">
      <c r="A787" s="111" t="s">
        <v>602</v>
      </c>
      <c r="B787" s="696" t="s">
        <v>1399</v>
      </c>
      <c r="C787" s="55">
        <v>1</v>
      </c>
      <c r="D787" s="55">
        <v>1</v>
      </c>
      <c r="E787" s="209" t="s">
        <v>561</v>
      </c>
      <c r="F787" s="57">
        <v>0</v>
      </c>
      <c r="G787" s="398">
        <f t="shared" si="182"/>
        <v>0</v>
      </c>
      <c r="H787" s="345" t="s">
        <v>566</v>
      </c>
      <c r="I787" s="345" t="s">
        <v>566</v>
      </c>
      <c r="J787" s="345" t="s">
        <v>566</v>
      </c>
      <c r="L787" s="806" t="str">
        <f t="shared" si="186"/>
        <v/>
      </c>
      <c r="M787" s="806" t="str">
        <f t="shared" si="187"/>
        <v/>
      </c>
      <c r="N787" s="806" t="str">
        <f t="shared" si="188"/>
        <v/>
      </c>
    </row>
    <row r="788" spans="1:14" s="51" customFormat="1" ht="28" hidden="1">
      <c r="A788" s="111" t="s">
        <v>603</v>
      </c>
      <c r="B788" s="696" t="s">
        <v>1400</v>
      </c>
      <c r="C788" s="55">
        <v>1</v>
      </c>
      <c r="D788" s="55">
        <v>1</v>
      </c>
      <c r="E788" s="209" t="s">
        <v>561</v>
      </c>
      <c r="F788" s="57">
        <v>0</v>
      </c>
      <c r="G788" s="398">
        <f t="shared" si="182"/>
        <v>0</v>
      </c>
      <c r="H788" s="345" t="s">
        <v>566</v>
      </c>
      <c r="I788" s="345" t="s">
        <v>566</v>
      </c>
      <c r="J788" s="345" t="s">
        <v>566</v>
      </c>
      <c r="L788" s="806" t="str">
        <f t="shared" si="186"/>
        <v/>
      </c>
      <c r="M788" s="806" t="str">
        <f t="shared" si="187"/>
        <v/>
      </c>
      <c r="N788" s="806" t="str">
        <f t="shared" si="188"/>
        <v/>
      </c>
    </row>
    <row r="789" spans="1:14" s="51" customFormat="1" ht="28" hidden="1">
      <c r="A789" s="111" t="s">
        <v>604</v>
      </c>
      <c r="B789" s="696" t="s">
        <v>1401</v>
      </c>
      <c r="C789" s="55">
        <v>1</v>
      </c>
      <c r="D789" s="55">
        <v>1</v>
      </c>
      <c r="E789" s="209" t="s">
        <v>561</v>
      </c>
      <c r="F789" s="57">
        <v>0</v>
      </c>
      <c r="G789" s="398">
        <f t="shared" si="182"/>
        <v>0</v>
      </c>
      <c r="H789" s="345" t="s">
        <v>566</v>
      </c>
      <c r="I789" s="345" t="s">
        <v>566</v>
      </c>
      <c r="J789" s="345" t="s">
        <v>566</v>
      </c>
      <c r="L789" s="806" t="str">
        <f t="shared" si="186"/>
        <v/>
      </c>
      <c r="M789" s="806" t="str">
        <f t="shared" si="187"/>
        <v/>
      </c>
      <c r="N789" s="806" t="str">
        <f t="shared" si="188"/>
        <v/>
      </c>
    </row>
    <row r="790" spans="1:14" s="51" customFormat="1" ht="28" hidden="1">
      <c r="A790" s="111" t="s">
        <v>605</v>
      </c>
      <c r="B790" s="696" t="s">
        <v>1402</v>
      </c>
      <c r="C790" s="55">
        <v>1</v>
      </c>
      <c r="D790" s="55">
        <v>1</v>
      </c>
      <c r="E790" s="209" t="s">
        <v>561</v>
      </c>
      <c r="F790" s="57">
        <v>0</v>
      </c>
      <c r="G790" s="398">
        <f t="shared" si="182"/>
        <v>0</v>
      </c>
      <c r="H790" s="345" t="s">
        <v>566</v>
      </c>
      <c r="I790" s="345" t="s">
        <v>566</v>
      </c>
      <c r="J790" s="345" t="s">
        <v>566</v>
      </c>
      <c r="L790" s="806" t="str">
        <f t="shared" si="186"/>
        <v/>
      </c>
      <c r="M790" s="806" t="str">
        <f t="shared" si="187"/>
        <v/>
      </c>
      <c r="N790" s="806" t="str">
        <f t="shared" si="188"/>
        <v/>
      </c>
    </row>
    <row r="791" spans="1:14" s="51" customFormat="1" ht="28" hidden="1">
      <c r="A791" s="111" t="s">
        <v>606</v>
      </c>
      <c r="B791" s="696" t="s">
        <v>1403</v>
      </c>
      <c r="C791" s="55">
        <v>1</v>
      </c>
      <c r="D791" s="55">
        <v>1</v>
      </c>
      <c r="E791" s="209" t="s">
        <v>561</v>
      </c>
      <c r="F791" s="57">
        <v>0</v>
      </c>
      <c r="G791" s="398">
        <f t="shared" si="182"/>
        <v>0</v>
      </c>
      <c r="H791" s="345" t="s">
        <v>566</v>
      </c>
      <c r="I791" s="345" t="s">
        <v>566</v>
      </c>
      <c r="J791" s="345" t="s">
        <v>566</v>
      </c>
      <c r="L791" s="806" t="str">
        <f t="shared" si="186"/>
        <v/>
      </c>
      <c r="M791" s="806" t="str">
        <f t="shared" si="187"/>
        <v/>
      </c>
      <c r="N791" s="806" t="str">
        <f t="shared" si="188"/>
        <v/>
      </c>
    </row>
    <row r="792" spans="1:14" s="51" customFormat="1" ht="28" hidden="1">
      <c r="A792" s="91" t="s">
        <v>758</v>
      </c>
      <c r="B792" s="696" t="s">
        <v>915</v>
      </c>
      <c r="C792" s="82"/>
      <c r="D792" s="60">
        <v>0</v>
      </c>
      <c r="E792" s="210" t="s">
        <v>563</v>
      </c>
      <c r="F792" s="436">
        <f>SUM(G776:G790)</f>
        <v>0</v>
      </c>
      <c r="G792" s="398">
        <f>D792*F792</f>
        <v>0</v>
      </c>
      <c r="H792" s="345" t="s">
        <v>566</v>
      </c>
      <c r="I792" s="345" t="s">
        <v>566</v>
      </c>
      <c r="J792" s="345" t="s">
        <v>566</v>
      </c>
      <c r="L792" s="806" t="str">
        <f t="shared" si="186"/>
        <v/>
      </c>
      <c r="M792" s="806" t="str">
        <f t="shared" si="187"/>
        <v/>
      </c>
      <c r="N792" s="806" t="str">
        <f t="shared" si="188"/>
        <v/>
      </c>
    </row>
    <row r="793" spans="1:14" s="51" customFormat="1" ht="28" hidden="1">
      <c r="A793" s="111" t="s">
        <v>598</v>
      </c>
      <c r="B793" s="696" t="s">
        <v>897</v>
      </c>
      <c r="C793" s="55">
        <v>1</v>
      </c>
      <c r="D793" s="55">
        <v>1</v>
      </c>
      <c r="E793" s="209" t="s">
        <v>561</v>
      </c>
      <c r="F793" s="57">
        <v>0</v>
      </c>
      <c r="G793" s="398">
        <f>C793*D793*F793</f>
        <v>0</v>
      </c>
      <c r="H793" s="345" t="s">
        <v>566</v>
      </c>
      <c r="I793" s="345" t="s">
        <v>566</v>
      </c>
      <c r="J793" s="345" t="s">
        <v>566</v>
      </c>
      <c r="L793" s="806" t="str">
        <f t="shared" si="186"/>
        <v/>
      </c>
      <c r="M793" s="806" t="str">
        <f t="shared" si="187"/>
        <v/>
      </c>
      <c r="N793" s="806" t="str">
        <f t="shared" si="188"/>
        <v/>
      </c>
    </row>
    <row r="794" spans="1:14" ht="19" hidden="1" customHeight="1">
      <c r="A794" s="202">
        <v>54</v>
      </c>
      <c r="B794" s="617" t="s">
        <v>1404</v>
      </c>
      <c r="C794" s="177"/>
      <c r="D794" s="143"/>
      <c r="E794" s="78"/>
      <c r="F794" s="78"/>
      <c r="G794" s="401">
        <f>SUM(G776:G793)</f>
        <v>0</v>
      </c>
      <c r="L794" s="814">
        <f>SUM(L776:L793)</f>
        <v>0</v>
      </c>
      <c r="M794" s="814">
        <f>SUM(M776:M793)</f>
        <v>0</v>
      </c>
      <c r="N794" s="814">
        <f>SUM(N776:N793)</f>
        <v>0</v>
      </c>
    </row>
    <row r="795" spans="1:14" hidden="1">
      <c r="A795" s="212"/>
      <c r="B795" s="173"/>
      <c r="C795" s="182"/>
      <c r="D795" s="183"/>
      <c r="E795" s="184"/>
      <c r="F795" s="184"/>
      <c r="G795" s="213"/>
    </row>
    <row r="796" spans="1:14" hidden="1">
      <c r="A796" s="203">
        <v>55</v>
      </c>
      <c r="B796" s="173" t="s">
        <v>1405</v>
      </c>
      <c r="C796" s="173"/>
      <c r="D796" s="204"/>
      <c r="E796" s="204"/>
      <c r="F796" s="204"/>
      <c r="G796" s="205"/>
    </row>
    <row r="797" spans="1:14" ht="42" hidden="1">
      <c r="A797" s="247" t="s">
        <v>818</v>
      </c>
      <c r="B797" s="246" t="s">
        <v>560</v>
      </c>
      <c r="C797" s="246" t="s">
        <v>917</v>
      </c>
      <c r="D797" s="246" t="s">
        <v>918</v>
      </c>
      <c r="E797" s="246" t="s">
        <v>919</v>
      </c>
      <c r="F797" s="246" t="s">
        <v>920</v>
      </c>
      <c r="G797" s="250" t="s">
        <v>558</v>
      </c>
      <c r="H797" s="404" t="s">
        <v>2793</v>
      </c>
      <c r="I797" s="404" t="s">
        <v>820</v>
      </c>
      <c r="J797" s="404" t="s">
        <v>2858</v>
      </c>
      <c r="K797" s="304"/>
      <c r="L797" s="805" t="s">
        <v>2793</v>
      </c>
      <c r="M797" s="805" t="s">
        <v>820</v>
      </c>
      <c r="N797" s="805" t="s">
        <v>2858</v>
      </c>
    </row>
    <row r="798" spans="1:14" ht="28" hidden="1">
      <c r="A798" s="111" t="s">
        <v>607</v>
      </c>
      <c r="B798" s="696" t="s">
        <v>1406</v>
      </c>
      <c r="C798" s="55">
        <v>1</v>
      </c>
      <c r="D798" s="55">
        <v>1</v>
      </c>
      <c r="E798" s="209" t="s">
        <v>561</v>
      </c>
      <c r="F798" s="57">
        <v>0</v>
      </c>
      <c r="G798" s="398">
        <f t="shared" ref="G798:G814" si="189">C798*D798*F798</f>
        <v>0</v>
      </c>
      <c r="H798" s="345" t="s">
        <v>566</v>
      </c>
      <c r="I798" s="345" t="s">
        <v>566</v>
      </c>
      <c r="J798" s="345" t="s">
        <v>566</v>
      </c>
      <c r="L798" s="806" t="str">
        <f>IF(OR(H798="Oui",H798="Yes"),G798,"")</f>
        <v/>
      </c>
      <c r="M798" s="806" t="str">
        <f>IF(OR(I798="Oui",I798="Yes"),G798,"")</f>
        <v/>
      </c>
      <c r="N798" s="806" t="str">
        <f>IF(OR(J798="Oui",J798="Yes"),G798,"")</f>
        <v/>
      </c>
    </row>
    <row r="799" spans="1:14" ht="28" hidden="1">
      <c r="A799" s="111" t="s">
        <v>608</v>
      </c>
      <c r="B799" s="696" t="s">
        <v>1407</v>
      </c>
      <c r="C799" s="55">
        <v>1</v>
      </c>
      <c r="D799" s="55">
        <v>1</v>
      </c>
      <c r="E799" s="209" t="s">
        <v>561</v>
      </c>
      <c r="F799" s="57">
        <v>0</v>
      </c>
      <c r="G799" s="398">
        <f t="shared" si="189"/>
        <v>0</v>
      </c>
      <c r="H799" s="345" t="s">
        <v>566</v>
      </c>
      <c r="I799" s="345" t="s">
        <v>566</v>
      </c>
      <c r="J799" s="345" t="s">
        <v>566</v>
      </c>
      <c r="L799" s="806" t="str">
        <f t="shared" ref="L799:L812" si="190">IF(OR(H799="Oui",H799="Yes"),G799,"")</f>
        <v/>
      </c>
      <c r="M799" s="806" t="str">
        <f t="shared" ref="M799:M812" si="191">IF(OR(I799="Oui",I799="Yes"),G799,"")</f>
        <v/>
      </c>
      <c r="N799" s="806" t="str">
        <f t="shared" ref="N799:N812" si="192">IF(OR(J799="Oui",J799="Yes"),G799,"")</f>
        <v/>
      </c>
    </row>
    <row r="800" spans="1:14" ht="28" hidden="1">
      <c r="A800" s="111" t="s">
        <v>609</v>
      </c>
      <c r="B800" s="696" t="s">
        <v>1408</v>
      </c>
      <c r="C800" s="55">
        <v>1</v>
      </c>
      <c r="D800" s="55">
        <v>1</v>
      </c>
      <c r="E800" s="209" t="s">
        <v>561</v>
      </c>
      <c r="F800" s="57">
        <v>0</v>
      </c>
      <c r="G800" s="398">
        <f t="shared" si="189"/>
        <v>0</v>
      </c>
      <c r="H800" s="345" t="s">
        <v>566</v>
      </c>
      <c r="I800" s="345" t="s">
        <v>566</v>
      </c>
      <c r="J800" s="345" t="s">
        <v>566</v>
      </c>
      <c r="L800" s="806" t="str">
        <f t="shared" si="190"/>
        <v/>
      </c>
      <c r="M800" s="806" t="str">
        <f t="shared" si="191"/>
        <v/>
      </c>
      <c r="N800" s="806" t="str">
        <f t="shared" si="192"/>
        <v/>
      </c>
    </row>
    <row r="801" spans="1:14" ht="28" hidden="1">
      <c r="A801" s="111" t="s">
        <v>610</v>
      </c>
      <c r="B801" s="696" t="s">
        <v>1409</v>
      </c>
      <c r="C801" s="55">
        <v>1</v>
      </c>
      <c r="D801" s="55">
        <v>1</v>
      </c>
      <c r="E801" s="209" t="s">
        <v>561</v>
      </c>
      <c r="F801" s="57">
        <v>0</v>
      </c>
      <c r="G801" s="398">
        <f t="shared" si="189"/>
        <v>0</v>
      </c>
      <c r="H801" s="345" t="s">
        <v>566</v>
      </c>
      <c r="I801" s="345" t="s">
        <v>566</v>
      </c>
      <c r="J801" s="345" t="s">
        <v>566</v>
      </c>
      <c r="L801" s="806" t="str">
        <f t="shared" si="190"/>
        <v/>
      </c>
      <c r="M801" s="806" t="str">
        <f t="shared" si="191"/>
        <v/>
      </c>
      <c r="N801" s="806" t="str">
        <f t="shared" si="192"/>
        <v/>
      </c>
    </row>
    <row r="802" spans="1:14" ht="28" hidden="1">
      <c r="A802" s="111">
        <v>55.07</v>
      </c>
      <c r="B802" s="696" t="s">
        <v>1410</v>
      </c>
      <c r="C802" s="55">
        <v>1</v>
      </c>
      <c r="D802" s="55">
        <v>1</v>
      </c>
      <c r="E802" s="209" t="s">
        <v>561</v>
      </c>
      <c r="F802" s="57">
        <v>0</v>
      </c>
      <c r="G802" s="398">
        <f t="shared" si="189"/>
        <v>0</v>
      </c>
      <c r="H802" s="345" t="s">
        <v>566</v>
      </c>
      <c r="I802" s="345" t="s">
        <v>566</v>
      </c>
      <c r="J802" s="345" t="s">
        <v>566</v>
      </c>
      <c r="L802" s="806" t="str">
        <f t="shared" si="190"/>
        <v/>
      </c>
      <c r="M802" s="806" t="str">
        <f t="shared" si="191"/>
        <v/>
      </c>
      <c r="N802" s="806" t="str">
        <f t="shared" si="192"/>
        <v/>
      </c>
    </row>
    <row r="803" spans="1:14" ht="28" hidden="1">
      <c r="A803" s="111" t="s">
        <v>611</v>
      </c>
      <c r="B803" s="696" t="s">
        <v>1411</v>
      </c>
      <c r="C803" s="55">
        <v>1</v>
      </c>
      <c r="D803" s="55">
        <v>1</v>
      </c>
      <c r="E803" s="209" t="s">
        <v>561</v>
      </c>
      <c r="F803" s="57">
        <v>0</v>
      </c>
      <c r="G803" s="398">
        <f t="shared" si="189"/>
        <v>0</v>
      </c>
      <c r="H803" s="345" t="s">
        <v>566</v>
      </c>
      <c r="I803" s="345" t="s">
        <v>566</v>
      </c>
      <c r="J803" s="345" t="s">
        <v>566</v>
      </c>
      <c r="L803" s="806" t="str">
        <f t="shared" si="190"/>
        <v/>
      </c>
      <c r="M803" s="806" t="str">
        <f t="shared" si="191"/>
        <v/>
      </c>
      <c r="N803" s="806" t="str">
        <f t="shared" si="192"/>
        <v/>
      </c>
    </row>
    <row r="804" spans="1:14" ht="28" hidden="1">
      <c r="A804" s="111" t="s">
        <v>612</v>
      </c>
      <c r="B804" s="696" t="s">
        <v>1412</v>
      </c>
      <c r="C804" s="55">
        <v>1</v>
      </c>
      <c r="D804" s="55">
        <v>1</v>
      </c>
      <c r="E804" s="209" t="s">
        <v>561</v>
      </c>
      <c r="F804" s="57">
        <v>0</v>
      </c>
      <c r="G804" s="398">
        <f t="shared" si="189"/>
        <v>0</v>
      </c>
      <c r="H804" s="345" t="s">
        <v>566</v>
      </c>
      <c r="I804" s="345" t="s">
        <v>566</v>
      </c>
      <c r="J804" s="345" t="s">
        <v>566</v>
      </c>
      <c r="L804" s="806" t="str">
        <f t="shared" si="190"/>
        <v/>
      </c>
      <c r="M804" s="806" t="str">
        <f t="shared" si="191"/>
        <v/>
      </c>
      <c r="N804" s="806" t="str">
        <f t="shared" si="192"/>
        <v/>
      </c>
    </row>
    <row r="805" spans="1:14" ht="28" hidden="1">
      <c r="A805" s="111" t="s">
        <v>613</v>
      </c>
      <c r="B805" s="696" t="s">
        <v>1413</v>
      </c>
      <c r="C805" s="55">
        <v>1</v>
      </c>
      <c r="D805" s="55">
        <v>1</v>
      </c>
      <c r="E805" s="209" t="s">
        <v>561</v>
      </c>
      <c r="F805" s="57">
        <v>0</v>
      </c>
      <c r="G805" s="398">
        <f t="shared" si="189"/>
        <v>0</v>
      </c>
      <c r="H805" s="345" t="s">
        <v>566</v>
      </c>
      <c r="I805" s="345" t="s">
        <v>566</v>
      </c>
      <c r="J805" s="345" t="s">
        <v>566</v>
      </c>
      <c r="L805" s="806" t="str">
        <f t="shared" si="190"/>
        <v/>
      </c>
      <c r="M805" s="806" t="str">
        <f t="shared" si="191"/>
        <v/>
      </c>
      <c r="N805" s="806" t="str">
        <f t="shared" si="192"/>
        <v/>
      </c>
    </row>
    <row r="806" spans="1:14" ht="28" hidden="1">
      <c r="A806" s="111" t="s">
        <v>614</v>
      </c>
      <c r="B806" s="696" t="s">
        <v>1414</v>
      </c>
      <c r="C806" s="55">
        <v>1</v>
      </c>
      <c r="D806" s="55">
        <v>1</v>
      </c>
      <c r="E806" s="209" t="s">
        <v>561</v>
      </c>
      <c r="F806" s="57">
        <v>0</v>
      </c>
      <c r="G806" s="398">
        <f t="shared" si="189"/>
        <v>0</v>
      </c>
      <c r="H806" s="345" t="s">
        <v>566</v>
      </c>
      <c r="I806" s="345" t="s">
        <v>566</v>
      </c>
      <c r="J806" s="345" t="s">
        <v>566</v>
      </c>
      <c r="L806" s="806" t="str">
        <f t="shared" si="190"/>
        <v/>
      </c>
      <c r="M806" s="806" t="str">
        <f t="shared" si="191"/>
        <v/>
      </c>
      <c r="N806" s="806" t="str">
        <f t="shared" si="192"/>
        <v/>
      </c>
    </row>
    <row r="807" spans="1:14" ht="28" hidden="1">
      <c r="A807" s="111" t="s">
        <v>615</v>
      </c>
      <c r="B807" s="696" t="s">
        <v>1415</v>
      </c>
      <c r="C807" s="55">
        <v>1</v>
      </c>
      <c r="D807" s="55">
        <v>1</v>
      </c>
      <c r="E807" s="209" t="s">
        <v>561</v>
      </c>
      <c r="F807" s="57">
        <v>0</v>
      </c>
      <c r="G807" s="398">
        <f t="shared" si="189"/>
        <v>0</v>
      </c>
      <c r="H807" s="345" t="s">
        <v>566</v>
      </c>
      <c r="I807" s="345" t="s">
        <v>566</v>
      </c>
      <c r="J807" s="345" t="s">
        <v>566</v>
      </c>
      <c r="L807" s="806" t="str">
        <f t="shared" si="190"/>
        <v/>
      </c>
      <c r="M807" s="806" t="str">
        <f t="shared" si="191"/>
        <v/>
      </c>
      <c r="N807" s="806" t="str">
        <f t="shared" si="192"/>
        <v/>
      </c>
    </row>
    <row r="808" spans="1:14" ht="28" hidden="1">
      <c r="A808" s="111" t="s">
        <v>616</v>
      </c>
      <c r="B808" s="696" t="s">
        <v>1416</v>
      </c>
      <c r="C808" s="55">
        <v>1</v>
      </c>
      <c r="D808" s="55">
        <v>1</v>
      </c>
      <c r="E808" s="209" t="s">
        <v>561</v>
      </c>
      <c r="F808" s="57">
        <v>0</v>
      </c>
      <c r="G808" s="398">
        <f t="shared" si="189"/>
        <v>0</v>
      </c>
      <c r="H808" s="345" t="s">
        <v>566</v>
      </c>
      <c r="I808" s="345" t="s">
        <v>566</v>
      </c>
      <c r="J808" s="345" t="s">
        <v>566</v>
      </c>
      <c r="L808" s="806" t="str">
        <f t="shared" si="190"/>
        <v/>
      </c>
      <c r="M808" s="806" t="str">
        <f t="shared" si="191"/>
        <v/>
      </c>
      <c r="N808" s="806" t="str">
        <f t="shared" si="192"/>
        <v/>
      </c>
    </row>
    <row r="809" spans="1:14" ht="28" hidden="1">
      <c r="A809" s="111" t="s">
        <v>688</v>
      </c>
      <c r="B809" s="696" t="s">
        <v>1417</v>
      </c>
      <c r="C809" s="55">
        <v>1</v>
      </c>
      <c r="D809" s="55">
        <v>1</v>
      </c>
      <c r="E809" s="209" t="s">
        <v>561</v>
      </c>
      <c r="F809" s="57">
        <v>0</v>
      </c>
      <c r="G809" s="398">
        <f t="shared" si="189"/>
        <v>0</v>
      </c>
      <c r="H809" s="345" t="s">
        <v>566</v>
      </c>
      <c r="I809" s="345" t="s">
        <v>566</v>
      </c>
      <c r="J809" s="345" t="s">
        <v>566</v>
      </c>
      <c r="L809" s="806" t="str">
        <f t="shared" si="190"/>
        <v/>
      </c>
      <c r="M809" s="806" t="str">
        <f t="shared" si="191"/>
        <v/>
      </c>
      <c r="N809" s="806" t="str">
        <f t="shared" si="192"/>
        <v/>
      </c>
    </row>
    <row r="810" spans="1:14" ht="28" hidden="1">
      <c r="A810" s="111" t="s">
        <v>617</v>
      </c>
      <c r="B810" s="696" t="s">
        <v>1418</v>
      </c>
      <c r="C810" s="55">
        <v>1</v>
      </c>
      <c r="D810" s="55">
        <v>1</v>
      </c>
      <c r="E810" s="209" t="s">
        <v>561</v>
      </c>
      <c r="F810" s="57">
        <v>0</v>
      </c>
      <c r="G810" s="398">
        <f t="shared" si="189"/>
        <v>0</v>
      </c>
      <c r="H810" s="345" t="s">
        <v>566</v>
      </c>
      <c r="I810" s="345" t="s">
        <v>566</v>
      </c>
      <c r="J810" s="345" t="s">
        <v>566</v>
      </c>
      <c r="L810" s="806" t="str">
        <f t="shared" si="190"/>
        <v/>
      </c>
      <c r="M810" s="806" t="str">
        <f t="shared" si="191"/>
        <v/>
      </c>
      <c r="N810" s="806" t="str">
        <f t="shared" si="192"/>
        <v/>
      </c>
    </row>
    <row r="811" spans="1:14" ht="28" hidden="1">
      <c r="A811" s="111" t="s">
        <v>618</v>
      </c>
      <c r="B811" s="696" t="s">
        <v>1419</v>
      </c>
      <c r="C811" s="55">
        <v>1</v>
      </c>
      <c r="D811" s="55">
        <v>1</v>
      </c>
      <c r="E811" s="209" t="s">
        <v>561</v>
      </c>
      <c r="F811" s="57">
        <v>0</v>
      </c>
      <c r="G811" s="398">
        <f t="shared" si="189"/>
        <v>0</v>
      </c>
      <c r="H811" s="345" t="s">
        <v>566</v>
      </c>
      <c r="I811" s="345" t="s">
        <v>566</v>
      </c>
      <c r="J811" s="345" t="s">
        <v>566</v>
      </c>
      <c r="L811" s="806" t="str">
        <f t="shared" si="190"/>
        <v/>
      </c>
      <c r="M811" s="806" t="str">
        <f t="shared" si="191"/>
        <v/>
      </c>
      <c r="N811" s="806" t="str">
        <f t="shared" si="192"/>
        <v/>
      </c>
    </row>
    <row r="812" spans="1:14" ht="28" hidden="1">
      <c r="A812" s="111" t="s">
        <v>619</v>
      </c>
      <c r="B812" s="696" t="s">
        <v>1420</v>
      </c>
      <c r="C812" s="55">
        <v>1</v>
      </c>
      <c r="D812" s="55">
        <v>1</v>
      </c>
      <c r="E812" s="209" t="s">
        <v>561</v>
      </c>
      <c r="F812" s="57">
        <v>0</v>
      </c>
      <c r="G812" s="398">
        <f t="shared" si="189"/>
        <v>0</v>
      </c>
      <c r="H812" s="345" t="s">
        <v>566</v>
      </c>
      <c r="I812" s="345" t="s">
        <v>566</v>
      </c>
      <c r="J812" s="345" t="s">
        <v>566</v>
      </c>
      <c r="L812" s="806" t="str">
        <f t="shared" si="190"/>
        <v/>
      </c>
      <c r="M812" s="806" t="str">
        <f t="shared" si="191"/>
        <v/>
      </c>
      <c r="N812" s="806" t="str">
        <f t="shared" si="192"/>
        <v/>
      </c>
    </row>
    <row r="813" spans="1:14" ht="28" hidden="1">
      <c r="A813" s="111" t="s">
        <v>620</v>
      </c>
      <c r="B813" s="696" t="s">
        <v>1421</v>
      </c>
      <c r="C813" s="55">
        <v>1</v>
      </c>
      <c r="D813" s="55">
        <v>1</v>
      </c>
      <c r="E813" s="209" t="s">
        <v>561</v>
      </c>
      <c r="F813" s="57">
        <v>0</v>
      </c>
      <c r="G813" s="398">
        <f t="shared" si="189"/>
        <v>0</v>
      </c>
      <c r="H813" s="345" t="s">
        <v>566</v>
      </c>
      <c r="I813" s="345" t="s">
        <v>566</v>
      </c>
      <c r="J813" s="345" t="s">
        <v>566</v>
      </c>
      <c r="L813" s="806" t="str">
        <f>IF(OR(H813="Oui",H813="Yes"),G813,"")</f>
        <v/>
      </c>
      <c r="M813" s="806" t="str">
        <f>IF(OR(I813="Oui",I813="Yes"),G813,"")</f>
        <v/>
      </c>
      <c r="N813" s="806" t="str">
        <f>IF(OR(J813="Oui",J813="Yes"),G813,"")</f>
        <v/>
      </c>
    </row>
    <row r="814" spans="1:14" ht="28" hidden="1">
      <c r="A814" s="111" t="s">
        <v>621</v>
      </c>
      <c r="B814" s="696" t="s">
        <v>1422</v>
      </c>
      <c r="C814" s="55">
        <v>1</v>
      </c>
      <c r="D814" s="55">
        <v>1</v>
      </c>
      <c r="E814" s="209" t="s">
        <v>561</v>
      </c>
      <c r="F814" s="57">
        <v>0</v>
      </c>
      <c r="G814" s="398">
        <f t="shared" si="189"/>
        <v>0</v>
      </c>
      <c r="H814" s="345" t="s">
        <v>566</v>
      </c>
      <c r="I814" s="345" t="s">
        <v>566</v>
      </c>
      <c r="J814" s="345" t="s">
        <v>566</v>
      </c>
      <c r="L814" s="806" t="str">
        <f>IF(OR(H814="Oui",H814="Yes"),G814,"")</f>
        <v/>
      </c>
      <c r="M814" s="806" t="str">
        <f>IF(OR(I814="Oui",I814="Yes"),G814,"")</f>
        <v/>
      </c>
      <c r="N814" s="806" t="str">
        <f>IF(OR(J814="Oui",J814="Yes"),G814,"")</f>
        <v/>
      </c>
    </row>
    <row r="815" spans="1:14" ht="28" hidden="1">
      <c r="A815" s="111" t="s">
        <v>622</v>
      </c>
      <c r="B815" s="696" t="s">
        <v>1423</v>
      </c>
      <c r="C815" s="55">
        <v>1</v>
      </c>
      <c r="D815" s="55">
        <v>1</v>
      </c>
      <c r="E815" s="209" t="s">
        <v>561</v>
      </c>
      <c r="F815" s="57">
        <v>0</v>
      </c>
      <c r="G815" s="398">
        <f t="shared" ref="G815:G820" si="193">C815*D815*F815</f>
        <v>0</v>
      </c>
      <c r="H815" s="345" t="s">
        <v>566</v>
      </c>
      <c r="I815" s="345" t="s">
        <v>566</v>
      </c>
      <c r="J815" s="345" t="s">
        <v>566</v>
      </c>
      <c r="L815" s="806" t="str">
        <f t="shared" ref="L815:L821" si="194">IF(OR(H815="Oui",H815="Yes"),G815,"")</f>
        <v/>
      </c>
      <c r="M815" s="806" t="str">
        <f t="shared" ref="M815:M821" si="195">IF(OR(I815="Oui",I815="Yes"),G815,"")</f>
        <v/>
      </c>
      <c r="N815" s="806" t="str">
        <f t="shared" ref="N815:N821" si="196">IF(OR(J815="Oui",J815="Yes"),G815,"")</f>
        <v/>
      </c>
    </row>
    <row r="816" spans="1:14" ht="28" hidden="1">
      <c r="A816" s="111" t="s">
        <v>626</v>
      </c>
      <c r="B816" s="696" t="s">
        <v>1424</v>
      </c>
      <c r="C816" s="55">
        <v>1</v>
      </c>
      <c r="D816" s="55">
        <v>1</v>
      </c>
      <c r="E816" s="209" t="s">
        <v>561</v>
      </c>
      <c r="F816" s="57">
        <v>0</v>
      </c>
      <c r="G816" s="398">
        <f t="shared" si="193"/>
        <v>0</v>
      </c>
      <c r="H816" s="345" t="s">
        <v>566</v>
      </c>
      <c r="I816" s="345" t="s">
        <v>566</v>
      </c>
      <c r="J816" s="345" t="s">
        <v>566</v>
      </c>
      <c r="L816" s="806" t="str">
        <f t="shared" si="194"/>
        <v/>
      </c>
      <c r="M816" s="806" t="str">
        <f t="shared" si="195"/>
        <v/>
      </c>
      <c r="N816" s="806" t="str">
        <f t="shared" si="196"/>
        <v/>
      </c>
    </row>
    <row r="817" spans="1:14" ht="28" hidden="1">
      <c r="A817" s="111" t="s">
        <v>625</v>
      </c>
      <c r="B817" s="696" t="s">
        <v>1425</v>
      </c>
      <c r="C817" s="55">
        <v>1</v>
      </c>
      <c r="D817" s="55">
        <v>1</v>
      </c>
      <c r="E817" s="209" t="s">
        <v>561</v>
      </c>
      <c r="F817" s="57">
        <v>0</v>
      </c>
      <c r="G817" s="398">
        <f t="shared" si="193"/>
        <v>0</v>
      </c>
      <c r="H817" s="345" t="s">
        <v>566</v>
      </c>
      <c r="I817" s="345" t="s">
        <v>566</v>
      </c>
      <c r="J817" s="345" t="s">
        <v>566</v>
      </c>
      <c r="L817" s="806" t="str">
        <f t="shared" si="194"/>
        <v/>
      </c>
      <c r="M817" s="806" t="str">
        <f t="shared" si="195"/>
        <v/>
      </c>
      <c r="N817" s="806" t="str">
        <f t="shared" si="196"/>
        <v/>
      </c>
    </row>
    <row r="818" spans="1:14" ht="28" hidden="1">
      <c r="A818" s="111" t="s">
        <v>627</v>
      </c>
      <c r="B818" s="696" t="s">
        <v>1426</v>
      </c>
      <c r="C818" s="55">
        <v>1</v>
      </c>
      <c r="D818" s="55">
        <v>1</v>
      </c>
      <c r="E818" s="209" t="s">
        <v>561</v>
      </c>
      <c r="F818" s="57">
        <v>0</v>
      </c>
      <c r="G818" s="398">
        <f t="shared" si="193"/>
        <v>0</v>
      </c>
      <c r="H818" s="345" t="s">
        <v>566</v>
      </c>
      <c r="I818" s="345" t="s">
        <v>566</v>
      </c>
      <c r="J818" s="345" t="s">
        <v>566</v>
      </c>
      <c r="L818" s="806" t="str">
        <f t="shared" si="194"/>
        <v/>
      </c>
      <c r="M818" s="806" t="str">
        <f t="shared" si="195"/>
        <v/>
      </c>
      <c r="N818" s="806" t="str">
        <f t="shared" si="196"/>
        <v/>
      </c>
    </row>
    <row r="819" spans="1:14" ht="28" hidden="1">
      <c r="A819" s="111" t="s">
        <v>628</v>
      </c>
      <c r="B819" s="696" t="s">
        <v>1427</v>
      </c>
      <c r="C819" s="55">
        <v>1</v>
      </c>
      <c r="D819" s="55">
        <v>1</v>
      </c>
      <c r="E819" s="209" t="s">
        <v>561</v>
      </c>
      <c r="F819" s="57">
        <v>0</v>
      </c>
      <c r="G819" s="398">
        <f t="shared" si="193"/>
        <v>0</v>
      </c>
      <c r="H819" s="345" t="s">
        <v>566</v>
      </c>
      <c r="I819" s="345" t="s">
        <v>566</v>
      </c>
      <c r="J819" s="345" t="s">
        <v>566</v>
      </c>
      <c r="L819" s="806" t="str">
        <f t="shared" si="194"/>
        <v/>
      </c>
      <c r="M819" s="806" t="str">
        <f t="shared" si="195"/>
        <v/>
      </c>
      <c r="N819" s="806" t="str">
        <f t="shared" si="196"/>
        <v/>
      </c>
    </row>
    <row r="820" spans="1:14" ht="28" hidden="1">
      <c r="A820" s="111" t="s">
        <v>623</v>
      </c>
      <c r="B820" s="696" t="s">
        <v>1428</v>
      </c>
      <c r="C820" s="55">
        <v>1</v>
      </c>
      <c r="D820" s="55">
        <v>1</v>
      </c>
      <c r="E820" s="209" t="s">
        <v>561</v>
      </c>
      <c r="F820" s="57">
        <v>0</v>
      </c>
      <c r="G820" s="398">
        <f t="shared" si="193"/>
        <v>0</v>
      </c>
      <c r="H820" s="345" t="s">
        <v>566</v>
      </c>
      <c r="I820" s="345" t="s">
        <v>566</v>
      </c>
      <c r="J820" s="345" t="s">
        <v>566</v>
      </c>
      <c r="L820" s="806" t="str">
        <f t="shared" si="194"/>
        <v/>
      </c>
      <c r="M820" s="806" t="str">
        <f t="shared" si="195"/>
        <v/>
      </c>
      <c r="N820" s="806" t="str">
        <f t="shared" si="196"/>
        <v/>
      </c>
    </row>
    <row r="821" spans="1:14" ht="28" hidden="1">
      <c r="A821" s="91" t="s">
        <v>759</v>
      </c>
      <c r="B821" s="696" t="s">
        <v>915</v>
      </c>
      <c r="C821" s="82"/>
      <c r="D821" s="60">
        <v>0</v>
      </c>
      <c r="E821" s="210" t="s">
        <v>563</v>
      </c>
      <c r="F821" s="436">
        <f>SUM(G798:G820)</f>
        <v>0</v>
      </c>
      <c r="G821" s="398">
        <f>D821*F821</f>
        <v>0</v>
      </c>
      <c r="H821" s="345" t="s">
        <v>566</v>
      </c>
      <c r="I821" s="345" t="s">
        <v>566</v>
      </c>
      <c r="J821" s="345" t="s">
        <v>566</v>
      </c>
      <c r="L821" s="806" t="str">
        <f t="shared" si="194"/>
        <v/>
      </c>
      <c r="M821" s="806" t="str">
        <f t="shared" si="195"/>
        <v/>
      </c>
      <c r="N821" s="806" t="str">
        <f t="shared" si="196"/>
        <v/>
      </c>
    </row>
    <row r="822" spans="1:14" ht="28" hidden="1">
      <c r="A822" s="111" t="s">
        <v>624</v>
      </c>
      <c r="B822" s="696" t="s">
        <v>897</v>
      </c>
      <c r="C822" s="55">
        <v>1</v>
      </c>
      <c r="D822" s="55">
        <v>1</v>
      </c>
      <c r="E822" s="209" t="s">
        <v>561</v>
      </c>
      <c r="F822" s="57">
        <v>0</v>
      </c>
      <c r="G822" s="398">
        <f>C822*D822*F822</f>
        <v>0</v>
      </c>
      <c r="H822" s="345" t="s">
        <v>566</v>
      </c>
      <c r="I822" s="345" t="s">
        <v>566</v>
      </c>
      <c r="J822" s="345" t="s">
        <v>566</v>
      </c>
      <c r="L822" s="806" t="str">
        <f>IF(OR(H822="Oui",H822="Yes"),G822,"")</f>
        <v/>
      </c>
      <c r="M822" s="806" t="str">
        <f>IF(OR(I822="Oui",I822="Yes"),G822,"")</f>
        <v/>
      </c>
      <c r="N822" s="806" t="str">
        <f>IF(OR(J822="Oui",J822="Yes"),G822,"")</f>
        <v/>
      </c>
    </row>
    <row r="823" spans="1:14" ht="19" hidden="1" customHeight="1">
      <c r="A823" s="202">
        <v>55</v>
      </c>
      <c r="B823" s="617" t="s">
        <v>1429</v>
      </c>
      <c r="C823" s="177"/>
      <c r="D823" s="143"/>
      <c r="E823" s="78"/>
      <c r="F823" s="78"/>
      <c r="G823" s="401">
        <f>SUM(G798:G822)</f>
        <v>0</v>
      </c>
      <c r="L823" s="814">
        <f>SUM(L798:L822)</f>
        <v>0</v>
      </c>
      <c r="M823" s="814">
        <f>SUM(M798:M822)</f>
        <v>0</v>
      </c>
      <c r="N823" s="814">
        <f>SUM(N798:N822)</f>
        <v>0</v>
      </c>
    </row>
    <row r="824" spans="1:14" ht="11.75" hidden="1" customHeight="1">
      <c r="A824" s="212"/>
      <c r="B824" s="173"/>
      <c r="C824" s="182"/>
      <c r="D824" s="183"/>
      <c r="E824" s="184"/>
      <c r="F824" s="184"/>
      <c r="G824" s="213"/>
    </row>
    <row r="825" spans="1:14" ht="11.75" hidden="1" customHeight="1">
      <c r="A825" s="203">
        <v>56</v>
      </c>
      <c r="B825" s="173" t="s">
        <v>1430</v>
      </c>
      <c r="C825" s="173"/>
      <c r="D825" s="204"/>
      <c r="E825" s="204"/>
      <c r="F825" s="204"/>
      <c r="G825" s="205"/>
    </row>
    <row r="826" spans="1:14" ht="42" hidden="1">
      <c r="A826" s="247" t="s">
        <v>818</v>
      </c>
      <c r="B826" s="246" t="s">
        <v>560</v>
      </c>
      <c r="C826" s="246" t="s">
        <v>917</v>
      </c>
      <c r="D826" s="246" t="s">
        <v>918</v>
      </c>
      <c r="E826" s="246" t="s">
        <v>919</v>
      </c>
      <c r="F826" s="246" t="s">
        <v>920</v>
      </c>
      <c r="G826" s="250" t="s">
        <v>558</v>
      </c>
      <c r="H826" s="404" t="s">
        <v>2793</v>
      </c>
      <c r="I826" s="404" t="s">
        <v>820</v>
      </c>
      <c r="J826" s="404" t="s">
        <v>2858</v>
      </c>
      <c r="K826" s="304"/>
      <c r="L826" s="805" t="s">
        <v>2793</v>
      </c>
      <c r="M826" s="805" t="s">
        <v>820</v>
      </c>
      <c r="N826" s="805" t="s">
        <v>2858</v>
      </c>
    </row>
    <row r="827" spans="1:14" ht="28" hidden="1">
      <c r="A827" s="111" t="s">
        <v>629</v>
      </c>
      <c r="B827" s="696" t="s">
        <v>1431</v>
      </c>
      <c r="C827" s="55">
        <v>1</v>
      </c>
      <c r="D827" s="55">
        <v>1</v>
      </c>
      <c r="E827" s="209" t="s">
        <v>561</v>
      </c>
      <c r="F827" s="57">
        <v>0</v>
      </c>
      <c r="G827" s="398">
        <f>C827*D827*F827</f>
        <v>0</v>
      </c>
      <c r="H827" s="345" t="s">
        <v>566</v>
      </c>
      <c r="I827" s="345" t="s">
        <v>566</v>
      </c>
      <c r="J827" s="345" t="s">
        <v>566</v>
      </c>
      <c r="L827" s="806" t="str">
        <f>IF(OR(H827="Oui",H827="Yes"),G827,"")</f>
        <v/>
      </c>
      <c r="M827" s="806" t="str">
        <f>IF(OR(I827="Oui",I827="Yes"),G827,"")</f>
        <v/>
      </c>
      <c r="N827" s="806" t="str">
        <f>IF(OR(J827="Oui",J827="Yes"),G827,"")</f>
        <v/>
      </c>
    </row>
    <row r="828" spans="1:14" ht="28" hidden="1">
      <c r="A828" s="111" t="s">
        <v>630</v>
      </c>
      <c r="B828" s="696" t="s">
        <v>1432</v>
      </c>
      <c r="C828" s="55">
        <v>1</v>
      </c>
      <c r="D828" s="55">
        <v>1</v>
      </c>
      <c r="E828" s="209" t="s">
        <v>561</v>
      </c>
      <c r="F828" s="57">
        <v>0</v>
      </c>
      <c r="G828" s="398">
        <f>C828*D828*F828</f>
        <v>0</v>
      </c>
      <c r="H828" s="345" t="s">
        <v>566</v>
      </c>
      <c r="I828" s="345" t="s">
        <v>566</v>
      </c>
      <c r="J828" s="345" t="s">
        <v>566</v>
      </c>
      <c r="L828" s="806" t="str">
        <f t="shared" ref="L828:L839" si="197">IF(OR(H828="Oui",H828="Yes"),G828,"")</f>
        <v/>
      </c>
      <c r="M828" s="806" t="str">
        <f t="shared" ref="M828:M839" si="198">IF(OR(I828="Oui",I828="Yes"),G828,"")</f>
        <v/>
      </c>
      <c r="N828" s="806" t="str">
        <f t="shared" ref="N828:N839" si="199">IF(OR(J828="Oui",J828="Yes"),G828,"")</f>
        <v/>
      </c>
    </row>
    <row r="829" spans="1:14" ht="28" hidden="1">
      <c r="A829" s="111" t="s">
        <v>631</v>
      </c>
      <c r="B829" s="696" t="s">
        <v>1433</v>
      </c>
      <c r="C829" s="55">
        <v>1</v>
      </c>
      <c r="D829" s="55">
        <v>1</v>
      </c>
      <c r="E829" s="209" t="s">
        <v>561</v>
      </c>
      <c r="F829" s="57">
        <v>0</v>
      </c>
      <c r="G829" s="398">
        <f t="shared" ref="G829:G856" si="200">C829*D829*F829</f>
        <v>0</v>
      </c>
      <c r="H829" s="345" t="s">
        <v>566</v>
      </c>
      <c r="I829" s="345" t="s">
        <v>566</v>
      </c>
      <c r="J829" s="345" t="s">
        <v>566</v>
      </c>
      <c r="L829" s="806" t="str">
        <f t="shared" si="197"/>
        <v/>
      </c>
      <c r="M829" s="806" t="str">
        <f t="shared" si="198"/>
        <v/>
      </c>
      <c r="N829" s="806" t="str">
        <f t="shared" si="199"/>
        <v/>
      </c>
    </row>
    <row r="830" spans="1:14" ht="28" hidden="1">
      <c r="A830" s="111" t="s">
        <v>632</v>
      </c>
      <c r="B830" s="696" t="s">
        <v>1434</v>
      </c>
      <c r="C830" s="55">
        <v>1</v>
      </c>
      <c r="D830" s="55">
        <v>1</v>
      </c>
      <c r="E830" s="209" t="s">
        <v>561</v>
      </c>
      <c r="F830" s="57">
        <v>0</v>
      </c>
      <c r="G830" s="398">
        <f t="shared" si="200"/>
        <v>0</v>
      </c>
      <c r="H830" s="345" t="s">
        <v>566</v>
      </c>
      <c r="I830" s="345" t="s">
        <v>566</v>
      </c>
      <c r="J830" s="345" t="s">
        <v>566</v>
      </c>
      <c r="L830" s="806" t="str">
        <f t="shared" si="197"/>
        <v/>
      </c>
      <c r="M830" s="806" t="str">
        <f t="shared" si="198"/>
        <v/>
      </c>
      <c r="N830" s="806" t="str">
        <f t="shared" si="199"/>
        <v/>
      </c>
    </row>
    <row r="831" spans="1:14" ht="28" hidden="1">
      <c r="A831" s="111" t="s">
        <v>633</v>
      </c>
      <c r="B831" s="696" t="s">
        <v>1435</v>
      </c>
      <c r="C831" s="55">
        <v>1</v>
      </c>
      <c r="D831" s="55">
        <v>1</v>
      </c>
      <c r="E831" s="209" t="s">
        <v>561</v>
      </c>
      <c r="F831" s="57">
        <v>0</v>
      </c>
      <c r="G831" s="398">
        <f t="shared" si="200"/>
        <v>0</v>
      </c>
      <c r="H831" s="345" t="s">
        <v>566</v>
      </c>
      <c r="I831" s="345" t="s">
        <v>566</v>
      </c>
      <c r="J831" s="345" t="s">
        <v>566</v>
      </c>
      <c r="L831" s="806" t="str">
        <f t="shared" si="197"/>
        <v/>
      </c>
      <c r="M831" s="806" t="str">
        <f t="shared" si="198"/>
        <v/>
      </c>
      <c r="N831" s="806" t="str">
        <f t="shared" si="199"/>
        <v/>
      </c>
    </row>
    <row r="832" spans="1:14" ht="28" hidden="1">
      <c r="A832" s="111" t="s">
        <v>634</v>
      </c>
      <c r="B832" s="696" t="s">
        <v>1436</v>
      </c>
      <c r="C832" s="55">
        <v>1</v>
      </c>
      <c r="D832" s="55">
        <v>1</v>
      </c>
      <c r="E832" s="209" t="s">
        <v>561</v>
      </c>
      <c r="F832" s="57">
        <v>0</v>
      </c>
      <c r="G832" s="398">
        <f t="shared" si="200"/>
        <v>0</v>
      </c>
      <c r="H832" s="345" t="s">
        <v>566</v>
      </c>
      <c r="I832" s="345" t="s">
        <v>566</v>
      </c>
      <c r="J832" s="345" t="s">
        <v>566</v>
      </c>
      <c r="L832" s="806" t="str">
        <f t="shared" si="197"/>
        <v/>
      </c>
      <c r="M832" s="806" t="str">
        <f t="shared" si="198"/>
        <v/>
      </c>
      <c r="N832" s="806" t="str">
        <f t="shared" si="199"/>
        <v/>
      </c>
    </row>
    <row r="833" spans="1:14" ht="28" hidden="1">
      <c r="A833" s="111" t="s">
        <v>635</v>
      </c>
      <c r="B833" s="696" t="s">
        <v>1437</v>
      </c>
      <c r="C833" s="55">
        <v>1</v>
      </c>
      <c r="D833" s="55">
        <v>1</v>
      </c>
      <c r="E833" s="209" t="s">
        <v>561</v>
      </c>
      <c r="F833" s="57">
        <v>0</v>
      </c>
      <c r="G833" s="398">
        <f t="shared" si="200"/>
        <v>0</v>
      </c>
      <c r="H833" s="345" t="s">
        <v>566</v>
      </c>
      <c r="I833" s="345" t="s">
        <v>566</v>
      </c>
      <c r="J833" s="345" t="s">
        <v>566</v>
      </c>
      <c r="L833" s="806" t="str">
        <f t="shared" si="197"/>
        <v/>
      </c>
      <c r="M833" s="806" t="str">
        <f t="shared" si="198"/>
        <v/>
      </c>
      <c r="N833" s="806" t="str">
        <f t="shared" si="199"/>
        <v/>
      </c>
    </row>
    <row r="834" spans="1:14" ht="28" hidden="1">
      <c r="A834" s="111" t="s">
        <v>642</v>
      </c>
      <c r="B834" s="696" t="s">
        <v>1438</v>
      </c>
      <c r="C834" s="55">
        <v>1</v>
      </c>
      <c r="D834" s="55">
        <v>1</v>
      </c>
      <c r="E834" s="209" t="s">
        <v>561</v>
      </c>
      <c r="F834" s="57">
        <v>0</v>
      </c>
      <c r="G834" s="398">
        <f t="shared" si="200"/>
        <v>0</v>
      </c>
      <c r="H834" s="345" t="s">
        <v>566</v>
      </c>
      <c r="I834" s="345" t="s">
        <v>566</v>
      </c>
      <c r="J834" s="345" t="s">
        <v>566</v>
      </c>
      <c r="L834" s="806" t="str">
        <f t="shared" si="197"/>
        <v/>
      </c>
      <c r="M834" s="806" t="str">
        <f t="shared" si="198"/>
        <v/>
      </c>
      <c r="N834" s="806" t="str">
        <f t="shared" si="199"/>
        <v/>
      </c>
    </row>
    <row r="835" spans="1:14" ht="28" hidden="1">
      <c r="A835" s="111" t="s">
        <v>636</v>
      </c>
      <c r="B835" s="696" t="s">
        <v>1439</v>
      </c>
      <c r="C835" s="55">
        <v>1</v>
      </c>
      <c r="D835" s="55">
        <v>1</v>
      </c>
      <c r="E835" s="209" t="s">
        <v>561</v>
      </c>
      <c r="F835" s="57">
        <v>0</v>
      </c>
      <c r="G835" s="398">
        <f t="shared" si="200"/>
        <v>0</v>
      </c>
      <c r="H835" s="345" t="s">
        <v>566</v>
      </c>
      <c r="I835" s="345" t="s">
        <v>566</v>
      </c>
      <c r="J835" s="345" t="s">
        <v>566</v>
      </c>
      <c r="L835" s="806" t="str">
        <f t="shared" si="197"/>
        <v/>
      </c>
      <c r="M835" s="806" t="str">
        <f t="shared" si="198"/>
        <v/>
      </c>
      <c r="N835" s="806" t="str">
        <f t="shared" si="199"/>
        <v/>
      </c>
    </row>
    <row r="836" spans="1:14" ht="28" hidden="1">
      <c r="A836" s="111" t="s">
        <v>643</v>
      </c>
      <c r="B836" s="696" t="s">
        <v>1440</v>
      </c>
      <c r="C836" s="55">
        <v>1</v>
      </c>
      <c r="D836" s="55">
        <v>1</v>
      </c>
      <c r="E836" s="209" t="s">
        <v>561</v>
      </c>
      <c r="F836" s="57">
        <v>0</v>
      </c>
      <c r="G836" s="398">
        <f t="shared" si="200"/>
        <v>0</v>
      </c>
      <c r="H836" s="345" t="s">
        <v>566</v>
      </c>
      <c r="I836" s="345" t="s">
        <v>566</v>
      </c>
      <c r="J836" s="345" t="s">
        <v>566</v>
      </c>
      <c r="L836" s="806" t="str">
        <f t="shared" si="197"/>
        <v/>
      </c>
      <c r="M836" s="806" t="str">
        <f t="shared" si="198"/>
        <v/>
      </c>
      <c r="N836" s="806" t="str">
        <f t="shared" si="199"/>
        <v/>
      </c>
    </row>
    <row r="837" spans="1:14" ht="28" hidden="1">
      <c r="A837" s="111" t="s">
        <v>644</v>
      </c>
      <c r="B837" s="696" t="s">
        <v>1441</v>
      </c>
      <c r="C837" s="55">
        <v>1</v>
      </c>
      <c r="D837" s="55">
        <v>1</v>
      </c>
      <c r="E837" s="209" t="s">
        <v>561</v>
      </c>
      <c r="F837" s="57">
        <v>0</v>
      </c>
      <c r="G837" s="398">
        <f t="shared" si="200"/>
        <v>0</v>
      </c>
      <c r="H837" s="345" t="s">
        <v>566</v>
      </c>
      <c r="I837" s="345" t="s">
        <v>566</v>
      </c>
      <c r="J837" s="345" t="s">
        <v>566</v>
      </c>
      <c r="L837" s="806" t="str">
        <f t="shared" si="197"/>
        <v/>
      </c>
      <c r="M837" s="806" t="str">
        <f t="shared" si="198"/>
        <v/>
      </c>
      <c r="N837" s="806" t="str">
        <f t="shared" si="199"/>
        <v/>
      </c>
    </row>
    <row r="838" spans="1:14" ht="28" hidden="1">
      <c r="A838" s="111" t="s">
        <v>645</v>
      </c>
      <c r="B838" s="696" t="s">
        <v>1442</v>
      </c>
      <c r="C838" s="55">
        <v>1</v>
      </c>
      <c r="D838" s="55">
        <v>1</v>
      </c>
      <c r="E838" s="209" t="s">
        <v>561</v>
      </c>
      <c r="F838" s="57">
        <v>0</v>
      </c>
      <c r="G838" s="398">
        <f t="shared" si="200"/>
        <v>0</v>
      </c>
      <c r="H838" s="345" t="s">
        <v>566</v>
      </c>
      <c r="I838" s="345" t="s">
        <v>566</v>
      </c>
      <c r="J838" s="345" t="s">
        <v>566</v>
      </c>
      <c r="L838" s="806" t="str">
        <f t="shared" si="197"/>
        <v/>
      </c>
      <c r="M838" s="806" t="str">
        <f t="shared" si="198"/>
        <v/>
      </c>
      <c r="N838" s="806" t="str">
        <f t="shared" si="199"/>
        <v/>
      </c>
    </row>
    <row r="839" spans="1:14" ht="28" hidden="1">
      <c r="A839" s="111" t="s">
        <v>646</v>
      </c>
      <c r="B839" s="696" t="s">
        <v>1443</v>
      </c>
      <c r="C839" s="55">
        <v>1</v>
      </c>
      <c r="D839" s="55">
        <v>1</v>
      </c>
      <c r="E839" s="209" t="s">
        <v>561</v>
      </c>
      <c r="F839" s="57">
        <v>0</v>
      </c>
      <c r="G839" s="398">
        <f t="shared" si="200"/>
        <v>0</v>
      </c>
      <c r="H839" s="345" t="s">
        <v>566</v>
      </c>
      <c r="I839" s="345" t="s">
        <v>566</v>
      </c>
      <c r="J839" s="345" t="s">
        <v>566</v>
      </c>
      <c r="L839" s="806" t="str">
        <f t="shared" si="197"/>
        <v/>
      </c>
      <c r="M839" s="806" t="str">
        <f t="shared" si="198"/>
        <v/>
      </c>
      <c r="N839" s="806" t="str">
        <f t="shared" si="199"/>
        <v/>
      </c>
    </row>
    <row r="840" spans="1:14" ht="28" hidden="1">
      <c r="A840" s="111" t="s">
        <v>647</v>
      </c>
      <c r="B840" s="696" t="s">
        <v>1444</v>
      </c>
      <c r="C840" s="55">
        <v>1</v>
      </c>
      <c r="D840" s="55">
        <v>1</v>
      </c>
      <c r="E840" s="209" t="s">
        <v>561</v>
      </c>
      <c r="F840" s="57">
        <v>0</v>
      </c>
      <c r="G840" s="398">
        <f t="shared" si="200"/>
        <v>0</v>
      </c>
      <c r="H840" s="345" t="s">
        <v>566</v>
      </c>
      <c r="I840" s="345" t="s">
        <v>566</v>
      </c>
      <c r="J840" s="345" t="s">
        <v>566</v>
      </c>
      <c r="L840" s="806" t="str">
        <f>IF(OR(H840="Oui",H840="Yes"),G840,"")</f>
        <v/>
      </c>
      <c r="M840" s="806" t="str">
        <f>IF(OR(I840="Oui",I840="Yes"),G840,"")</f>
        <v/>
      </c>
      <c r="N840" s="806" t="str">
        <f>IF(OR(J840="Oui",J840="Yes"),G840,"")</f>
        <v/>
      </c>
    </row>
    <row r="841" spans="1:14" ht="28" hidden="1">
      <c r="A841" s="111" t="s">
        <v>648</v>
      </c>
      <c r="B841" s="696" t="s">
        <v>1445</v>
      </c>
      <c r="C841" s="55">
        <v>1</v>
      </c>
      <c r="D841" s="55">
        <v>1</v>
      </c>
      <c r="E841" s="209" t="s">
        <v>561</v>
      </c>
      <c r="F841" s="57">
        <v>0</v>
      </c>
      <c r="G841" s="398">
        <f t="shared" si="200"/>
        <v>0</v>
      </c>
      <c r="H841" s="345" t="s">
        <v>566</v>
      </c>
      <c r="I841" s="345" t="s">
        <v>566</v>
      </c>
      <c r="J841" s="345" t="s">
        <v>566</v>
      </c>
      <c r="L841" s="806" t="str">
        <f t="shared" ref="L841:L852" si="201">IF(OR(H841="Oui",H841="Yes"),G841,"")</f>
        <v/>
      </c>
      <c r="M841" s="806" t="str">
        <f t="shared" ref="M841:M852" si="202">IF(OR(I841="Oui",I841="Yes"),G841,"")</f>
        <v/>
      </c>
      <c r="N841" s="806" t="str">
        <f t="shared" ref="N841:N852" si="203">IF(OR(J841="Oui",J841="Yes"),G841,"")</f>
        <v/>
      </c>
    </row>
    <row r="842" spans="1:14" ht="28" hidden="1">
      <c r="A842" s="111" t="s">
        <v>649</v>
      </c>
      <c r="B842" s="696" t="s">
        <v>1446</v>
      </c>
      <c r="C842" s="55">
        <v>1</v>
      </c>
      <c r="D842" s="55">
        <v>1</v>
      </c>
      <c r="E842" s="209" t="s">
        <v>561</v>
      </c>
      <c r="F842" s="57">
        <v>0</v>
      </c>
      <c r="G842" s="398">
        <f t="shared" si="200"/>
        <v>0</v>
      </c>
      <c r="H842" s="345" t="s">
        <v>566</v>
      </c>
      <c r="I842" s="345" t="s">
        <v>566</v>
      </c>
      <c r="J842" s="345" t="s">
        <v>566</v>
      </c>
      <c r="L842" s="806" t="str">
        <f t="shared" si="201"/>
        <v/>
      </c>
      <c r="M842" s="806" t="str">
        <f t="shared" si="202"/>
        <v/>
      </c>
      <c r="N842" s="806" t="str">
        <f t="shared" si="203"/>
        <v/>
      </c>
    </row>
    <row r="843" spans="1:14" ht="28" hidden="1">
      <c r="A843" s="111" t="s">
        <v>637</v>
      </c>
      <c r="B843" s="696" t="s">
        <v>1447</v>
      </c>
      <c r="C843" s="55">
        <v>1</v>
      </c>
      <c r="D843" s="55">
        <v>1</v>
      </c>
      <c r="E843" s="209" t="s">
        <v>561</v>
      </c>
      <c r="F843" s="57">
        <v>0</v>
      </c>
      <c r="G843" s="398">
        <f t="shared" si="200"/>
        <v>0</v>
      </c>
      <c r="H843" s="345" t="s">
        <v>566</v>
      </c>
      <c r="I843" s="345" t="s">
        <v>566</v>
      </c>
      <c r="J843" s="345" t="s">
        <v>566</v>
      </c>
      <c r="L843" s="806" t="str">
        <f t="shared" si="201"/>
        <v/>
      </c>
      <c r="M843" s="806" t="str">
        <f t="shared" si="202"/>
        <v/>
      </c>
      <c r="N843" s="806" t="str">
        <f t="shared" si="203"/>
        <v/>
      </c>
    </row>
    <row r="844" spans="1:14" ht="28" hidden="1">
      <c r="A844" s="111" t="s">
        <v>650</v>
      </c>
      <c r="B844" s="696" t="s">
        <v>1448</v>
      </c>
      <c r="C844" s="55">
        <v>1</v>
      </c>
      <c r="D844" s="55">
        <v>1</v>
      </c>
      <c r="E844" s="209" t="s">
        <v>561</v>
      </c>
      <c r="F844" s="57">
        <v>0</v>
      </c>
      <c r="G844" s="398">
        <f t="shared" si="200"/>
        <v>0</v>
      </c>
      <c r="H844" s="345" t="s">
        <v>566</v>
      </c>
      <c r="I844" s="345" t="s">
        <v>566</v>
      </c>
      <c r="J844" s="345" t="s">
        <v>566</v>
      </c>
      <c r="L844" s="806" t="str">
        <f t="shared" si="201"/>
        <v/>
      </c>
      <c r="M844" s="806" t="str">
        <f t="shared" si="202"/>
        <v/>
      </c>
      <c r="N844" s="806" t="str">
        <f t="shared" si="203"/>
        <v/>
      </c>
    </row>
    <row r="845" spans="1:14" ht="28" hidden="1">
      <c r="A845" s="111" t="s">
        <v>651</v>
      </c>
      <c r="B845" s="696" t="s">
        <v>1449</v>
      </c>
      <c r="C845" s="55">
        <v>1</v>
      </c>
      <c r="D845" s="55">
        <v>1</v>
      </c>
      <c r="E845" s="209" t="s">
        <v>561</v>
      </c>
      <c r="F845" s="57">
        <v>0</v>
      </c>
      <c r="G845" s="398">
        <f t="shared" si="200"/>
        <v>0</v>
      </c>
      <c r="H845" s="345" t="s">
        <v>566</v>
      </c>
      <c r="I845" s="345" t="s">
        <v>566</v>
      </c>
      <c r="J845" s="345" t="s">
        <v>566</v>
      </c>
      <c r="L845" s="806" t="str">
        <f t="shared" si="201"/>
        <v/>
      </c>
      <c r="M845" s="806" t="str">
        <f t="shared" si="202"/>
        <v/>
      </c>
      <c r="N845" s="806" t="str">
        <f t="shared" si="203"/>
        <v/>
      </c>
    </row>
    <row r="846" spans="1:14" ht="28" hidden="1">
      <c r="A846" s="111" t="s">
        <v>689</v>
      </c>
      <c r="B846" s="696" t="s">
        <v>1417</v>
      </c>
      <c r="C846" s="55">
        <v>1</v>
      </c>
      <c r="D846" s="55">
        <v>1</v>
      </c>
      <c r="E846" s="209" t="s">
        <v>561</v>
      </c>
      <c r="F846" s="57">
        <v>0</v>
      </c>
      <c r="G846" s="398">
        <f t="shared" si="200"/>
        <v>0</v>
      </c>
      <c r="H846" s="345" t="s">
        <v>566</v>
      </c>
      <c r="I846" s="345" t="s">
        <v>566</v>
      </c>
      <c r="J846" s="345" t="s">
        <v>566</v>
      </c>
      <c r="L846" s="806" t="str">
        <f t="shared" si="201"/>
        <v/>
      </c>
      <c r="M846" s="806" t="str">
        <f t="shared" si="202"/>
        <v/>
      </c>
      <c r="N846" s="806" t="str">
        <f t="shared" si="203"/>
        <v/>
      </c>
    </row>
    <row r="847" spans="1:14" ht="28" hidden="1">
      <c r="A847" s="111" t="s">
        <v>638</v>
      </c>
      <c r="B847" s="696" t="s">
        <v>1450</v>
      </c>
      <c r="C847" s="55">
        <v>1</v>
      </c>
      <c r="D847" s="55">
        <v>1</v>
      </c>
      <c r="E847" s="209" t="s">
        <v>561</v>
      </c>
      <c r="F847" s="57">
        <v>0</v>
      </c>
      <c r="G847" s="398">
        <f t="shared" si="200"/>
        <v>0</v>
      </c>
      <c r="H847" s="345" t="s">
        <v>566</v>
      </c>
      <c r="I847" s="345" t="s">
        <v>566</v>
      </c>
      <c r="J847" s="345" t="s">
        <v>566</v>
      </c>
      <c r="L847" s="806" t="str">
        <f t="shared" si="201"/>
        <v/>
      </c>
      <c r="M847" s="806" t="str">
        <f t="shared" si="202"/>
        <v/>
      </c>
      <c r="N847" s="806" t="str">
        <f t="shared" si="203"/>
        <v/>
      </c>
    </row>
    <row r="848" spans="1:14" ht="28" hidden="1">
      <c r="A848" s="111" t="s">
        <v>639</v>
      </c>
      <c r="B848" s="696" t="s">
        <v>1451</v>
      </c>
      <c r="C848" s="55">
        <v>1</v>
      </c>
      <c r="D848" s="55">
        <v>1</v>
      </c>
      <c r="E848" s="209" t="s">
        <v>561</v>
      </c>
      <c r="F848" s="57">
        <v>0</v>
      </c>
      <c r="G848" s="398">
        <f t="shared" si="200"/>
        <v>0</v>
      </c>
      <c r="H848" s="345" t="s">
        <v>566</v>
      </c>
      <c r="I848" s="345" t="s">
        <v>566</v>
      </c>
      <c r="J848" s="345" t="s">
        <v>566</v>
      </c>
      <c r="L848" s="806" t="str">
        <f t="shared" si="201"/>
        <v/>
      </c>
      <c r="M848" s="806" t="str">
        <f t="shared" si="202"/>
        <v/>
      </c>
      <c r="N848" s="806" t="str">
        <f t="shared" si="203"/>
        <v/>
      </c>
    </row>
    <row r="849" spans="1:14" ht="28" hidden="1">
      <c r="A849" s="111" t="s">
        <v>652</v>
      </c>
      <c r="B849" s="696" t="s">
        <v>1452</v>
      </c>
      <c r="C849" s="55">
        <v>1</v>
      </c>
      <c r="D849" s="55">
        <v>1</v>
      </c>
      <c r="E849" s="209" t="s">
        <v>561</v>
      </c>
      <c r="F849" s="57">
        <v>0</v>
      </c>
      <c r="G849" s="398">
        <f t="shared" si="200"/>
        <v>0</v>
      </c>
      <c r="H849" s="345" t="s">
        <v>566</v>
      </c>
      <c r="I849" s="345" t="s">
        <v>566</v>
      </c>
      <c r="J849" s="345" t="s">
        <v>566</v>
      </c>
      <c r="L849" s="806" t="str">
        <f t="shared" si="201"/>
        <v/>
      </c>
      <c r="M849" s="806" t="str">
        <f t="shared" si="202"/>
        <v/>
      </c>
      <c r="N849" s="806" t="str">
        <f t="shared" si="203"/>
        <v/>
      </c>
    </row>
    <row r="850" spans="1:14" ht="28" hidden="1">
      <c r="A850" s="111" t="s">
        <v>653</v>
      </c>
      <c r="B850" s="696" t="s">
        <v>1453</v>
      </c>
      <c r="C850" s="55">
        <v>1</v>
      </c>
      <c r="D850" s="55">
        <v>1</v>
      </c>
      <c r="E850" s="209" t="s">
        <v>561</v>
      </c>
      <c r="F850" s="57">
        <v>0</v>
      </c>
      <c r="G850" s="398">
        <f t="shared" si="200"/>
        <v>0</v>
      </c>
      <c r="H850" s="345" t="s">
        <v>566</v>
      </c>
      <c r="I850" s="345" t="s">
        <v>566</v>
      </c>
      <c r="J850" s="345" t="s">
        <v>566</v>
      </c>
      <c r="L850" s="806" t="str">
        <f t="shared" si="201"/>
        <v/>
      </c>
      <c r="M850" s="806" t="str">
        <f t="shared" si="202"/>
        <v/>
      </c>
      <c r="N850" s="806" t="str">
        <f t="shared" si="203"/>
        <v/>
      </c>
    </row>
    <row r="851" spans="1:14" ht="28" hidden="1">
      <c r="A851" s="111" t="s">
        <v>654</v>
      </c>
      <c r="B851" s="696" t="s">
        <v>1454</v>
      </c>
      <c r="C851" s="55">
        <v>1</v>
      </c>
      <c r="D851" s="55">
        <v>1</v>
      </c>
      <c r="E851" s="209" t="s">
        <v>561</v>
      </c>
      <c r="F851" s="57">
        <v>0</v>
      </c>
      <c r="G851" s="398">
        <f t="shared" si="200"/>
        <v>0</v>
      </c>
      <c r="H851" s="345" t="s">
        <v>566</v>
      </c>
      <c r="I851" s="345" t="s">
        <v>566</v>
      </c>
      <c r="J851" s="345" t="s">
        <v>566</v>
      </c>
      <c r="L851" s="806" t="str">
        <f t="shared" si="201"/>
        <v/>
      </c>
      <c r="M851" s="806" t="str">
        <f t="shared" si="202"/>
        <v/>
      </c>
      <c r="N851" s="806" t="str">
        <f t="shared" si="203"/>
        <v/>
      </c>
    </row>
    <row r="852" spans="1:14" ht="28" hidden="1">
      <c r="A852" s="111" t="s">
        <v>655</v>
      </c>
      <c r="B852" s="696" t="s">
        <v>1455</v>
      </c>
      <c r="C852" s="55">
        <v>1</v>
      </c>
      <c r="D852" s="55">
        <v>1</v>
      </c>
      <c r="E852" s="209" t="s">
        <v>561</v>
      </c>
      <c r="F852" s="57">
        <v>0</v>
      </c>
      <c r="G852" s="398">
        <f t="shared" si="200"/>
        <v>0</v>
      </c>
      <c r="H852" s="345" t="s">
        <v>566</v>
      </c>
      <c r="I852" s="345" t="s">
        <v>566</v>
      </c>
      <c r="J852" s="345" t="s">
        <v>566</v>
      </c>
      <c r="L852" s="806" t="str">
        <f t="shared" si="201"/>
        <v/>
      </c>
      <c r="M852" s="806" t="str">
        <f t="shared" si="202"/>
        <v/>
      </c>
      <c r="N852" s="806" t="str">
        <f t="shared" si="203"/>
        <v/>
      </c>
    </row>
    <row r="853" spans="1:14" ht="28" hidden="1">
      <c r="A853" s="111" t="s">
        <v>656</v>
      </c>
      <c r="B853" s="696" t="s">
        <v>1456</v>
      </c>
      <c r="C853" s="55">
        <v>1</v>
      </c>
      <c r="D853" s="55">
        <v>1</v>
      </c>
      <c r="E853" s="209" t="s">
        <v>561</v>
      </c>
      <c r="F853" s="57">
        <v>0</v>
      </c>
      <c r="G853" s="398">
        <f t="shared" si="200"/>
        <v>0</v>
      </c>
      <c r="H853" s="345" t="s">
        <v>566</v>
      </c>
      <c r="I853" s="345" t="s">
        <v>566</v>
      </c>
      <c r="J853" s="345" t="s">
        <v>566</v>
      </c>
      <c r="L853" s="806" t="str">
        <f t="shared" ref="L853:L858" si="204">IF(OR(H853="Oui",H853="Yes"),G853,"")</f>
        <v/>
      </c>
      <c r="M853" s="806" t="str">
        <f t="shared" ref="M853:M858" si="205">IF(OR(I853="Oui",I853="Yes"),G853,"")</f>
        <v/>
      </c>
      <c r="N853" s="806" t="str">
        <f t="shared" ref="N853:N858" si="206">IF(OR(J853="Oui",J853="Yes"),G853,"")</f>
        <v/>
      </c>
    </row>
    <row r="854" spans="1:14" ht="28" hidden="1">
      <c r="A854" s="111" t="s">
        <v>657</v>
      </c>
      <c r="B854" s="696" t="s">
        <v>1457</v>
      </c>
      <c r="C854" s="55">
        <v>1</v>
      </c>
      <c r="D854" s="55">
        <v>1</v>
      </c>
      <c r="E854" s="209" t="s">
        <v>561</v>
      </c>
      <c r="F854" s="57">
        <v>0</v>
      </c>
      <c r="G854" s="398">
        <f t="shared" si="200"/>
        <v>0</v>
      </c>
      <c r="H854" s="345" t="s">
        <v>566</v>
      </c>
      <c r="I854" s="345" t="s">
        <v>566</v>
      </c>
      <c r="J854" s="345" t="s">
        <v>566</v>
      </c>
      <c r="L854" s="806" t="str">
        <f t="shared" si="204"/>
        <v/>
      </c>
      <c r="M854" s="806" t="str">
        <f t="shared" si="205"/>
        <v/>
      </c>
      <c r="N854" s="806" t="str">
        <f t="shared" si="206"/>
        <v/>
      </c>
    </row>
    <row r="855" spans="1:14" ht="28" hidden="1">
      <c r="A855" s="111" t="s">
        <v>658</v>
      </c>
      <c r="B855" s="696" t="s">
        <v>1458</v>
      </c>
      <c r="C855" s="55">
        <v>1</v>
      </c>
      <c r="D855" s="55">
        <v>1</v>
      </c>
      <c r="E855" s="209" t="s">
        <v>561</v>
      </c>
      <c r="F855" s="57">
        <v>0</v>
      </c>
      <c r="G855" s="398">
        <f t="shared" si="200"/>
        <v>0</v>
      </c>
      <c r="H855" s="345" t="s">
        <v>566</v>
      </c>
      <c r="I855" s="345" t="s">
        <v>566</v>
      </c>
      <c r="J855" s="345" t="s">
        <v>566</v>
      </c>
      <c r="L855" s="806" t="str">
        <f t="shared" si="204"/>
        <v/>
      </c>
      <c r="M855" s="806" t="str">
        <f t="shared" si="205"/>
        <v/>
      </c>
      <c r="N855" s="806" t="str">
        <f t="shared" si="206"/>
        <v/>
      </c>
    </row>
    <row r="856" spans="1:14" ht="28" hidden="1">
      <c r="A856" s="111" t="s">
        <v>640</v>
      </c>
      <c r="B856" s="696" t="s">
        <v>1459</v>
      </c>
      <c r="C856" s="55">
        <v>1</v>
      </c>
      <c r="D856" s="55">
        <v>1</v>
      </c>
      <c r="E856" s="209" t="s">
        <v>561</v>
      </c>
      <c r="F856" s="57">
        <v>0</v>
      </c>
      <c r="G856" s="398">
        <f t="shared" si="200"/>
        <v>0</v>
      </c>
      <c r="H856" s="345" t="s">
        <v>566</v>
      </c>
      <c r="I856" s="345" t="s">
        <v>566</v>
      </c>
      <c r="J856" s="345" t="s">
        <v>566</v>
      </c>
      <c r="L856" s="806" t="str">
        <f t="shared" si="204"/>
        <v/>
      </c>
      <c r="M856" s="806" t="str">
        <f t="shared" si="205"/>
        <v/>
      </c>
      <c r="N856" s="806" t="str">
        <f t="shared" si="206"/>
        <v/>
      </c>
    </row>
    <row r="857" spans="1:14" ht="28" hidden="1">
      <c r="A857" s="91" t="s">
        <v>760</v>
      </c>
      <c r="B857" s="696" t="s">
        <v>915</v>
      </c>
      <c r="C857" s="82"/>
      <c r="D857" s="60">
        <v>0</v>
      </c>
      <c r="E857" s="210" t="s">
        <v>563</v>
      </c>
      <c r="F857" s="436">
        <f>SUM(G827:G856)</f>
        <v>0</v>
      </c>
      <c r="G857" s="398">
        <f>D857*F857</f>
        <v>0</v>
      </c>
      <c r="H857" s="345" t="s">
        <v>566</v>
      </c>
      <c r="I857" s="345" t="s">
        <v>566</v>
      </c>
      <c r="J857" s="345" t="s">
        <v>566</v>
      </c>
      <c r="L857" s="806" t="str">
        <f t="shared" si="204"/>
        <v/>
      </c>
      <c r="M857" s="806" t="str">
        <f t="shared" si="205"/>
        <v/>
      </c>
      <c r="N857" s="806" t="str">
        <f t="shared" si="206"/>
        <v/>
      </c>
    </row>
    <row r="858" spans="1:14" ht="28" hidden="1">
      <c r="A858" s="111" t="s">
        <v>641</v>
      </c>
      <c r="B858" s="696" t="s">
        <v>897</v>
      </c>
      <c r="C858" s="55">
        <v>1</v>
      </c>
      <c r="D858" s="55">
        <v>1</v>
      </c>
      <c r="E858" s="209" t="s">
        <v>561</v>
      </c>
      <c r="F858" s="57">
        <v>0</v>
      </c>
      <c r="G858" s="398">
        <f>C858*D858*F858</f>
        <v>0</v>
      </c>
      <c r="H858" s="345" t="s">
        <v>566</v>
      </c>
      <c r="I858" s="345" t="s">
        <v>566</v>
      </c>
      <c r="J858" s="345" t="s">
        <v>566</v>
      </c>
      <c r="L858" s="806" t="str">
        <f t="shared" si="204"/>
        <v/>
      </c>
      <c r="M858" s="806" t="str">
        <f t="shared" si="205"/>
        <v/>
      </c>
      <c r="N858" s="806" t="str">
        <f t="shared" si="206"/>
        <v/>
      </c>
    </row>
    <row r="859" spans="1:14" ht="19" hidden="1" customHeight="1">
      <c r="A859" s="202">
        <v>56</v>
      </c>
      <c r="B859" s="617" t="s">
        <v>1460</v>
      </c>
      <c r="C859" s="177"/>
      <c r="D859" s="143"/>
      <c r="E859" s="78"/>
      <c r="F859" s="78"/>
      <c r="G859" s="401">
        <f>SUM(G827:G858)</f>
        <v>0</v>
      </c>
      <c r="L859" s="814">
        <f>SUM(L827:L858)</f>
        <v>0</v>
      </c>
      <c r="M859" s="814">
        <f>SUM(M827:M858)</f>
        <v>0</v>
      </c>
      <c r="N859" s="814">
        <f>SUM(N827:N858)</f>
        <v>0</v>
      </c>
    </row>
    <row r="860" spans="1:14" ht="11.75" hidden="1" customHeight="1">
      <c r="A860" s="212"/>
      <c r="B860" s="173"/>
      <c r="C860" s="182"/>
      <c r="D860" s="183"/>
      <c r="E860" s="184"/>
      <c r="F860" s="184"/>
      <c r="G860" s="213"/>
    </row>
    <row r="861" spans="1:14" ht="11.75" hidden="1" customHeight="1">
      <c r="A861" s="203">
        <v>57</v>
      </c>
      <c r="B861" s="173" t="s">
        <v>1461</v>
      </c>
      <c r="C861" s="173"/>
      <c r="D861" s="204"/>
      <c r="E861" s="204"/>
      <c r="F861" s="204"/>
      <c r="G861" s="205"/>
    </row>
    <row r="862" spans="1:14" ht="42" hidden="1">
      <c r="A862" s="247" t="s">
        <v>818</v>
      </c>
      <c r="B862" s="246" t="s">
        <v>560</v>
      </c>
      <c r="C862" s="246" t="s">
        <v>917</v>
      </c>
      <c r="D862" s="246" t="s">
        <v>918</v>
      </c>
      <c r="E862" s="246" t="s">
        <v>919</v>
      </c>
      <c r="F862" s="246" t="s">
        <v>920</v>
      </c>
      <c r="G862" s="250" t="s">
        <v>558</v>
      </c>
      <c r="H862" s="404" t="s">
        <v>2793</v>
      </c>
      <c r="I862" s="404" t="s">
        <v>820</v>
      </c>
      <c r="J862" s="404" t="s">
        <v>2858</v>
      </c>
      <c r="K862" s="304"/>
      <c r="L862" s="805" t="s">
        <v>2793</v>
      </c>
      <c r="M862" s="805" t="s">
        <v>820</v>
      </c>
      <c r="N862" s="805" t="s">
        <v>2858</v>
      </c>
    </row>
    <row r="863" spans="1:14" ht="28" hidden="1">
      <c r="A863" s="214" t="s">
        <v>681</v>
      </c>
      <c r="B863" s="175" t="s">
        <v>1462</v>
      </c>
      <c r="C863" s="55">
        <v>1</v>
      </c>
      <c r="D863" s="55">
        <v>1</v>
      </c>
      <c r="E863" s="209" t="s">
        <v>561</v>
      </c>
      <c r="F863" s="57">
        <v>0</v>
      </c>
      <c r="G863" s="398">
        <f t="shared" ref="G863:G871" si="207">C863*D863*F863</f>
        <v>0</v>
      </c>
      <c r="H863" s="345" t="s">
        <v>566</v>
      </c>
      <c r="I863" s="345" t="s">
        <v>566</v>
      </c>
      <c r="J863" s="345" t="s">
        <v>566</v>
      </c>
      <c r="L863" s="806" t="str">
        <f>IF(OR(H863="Oui",H863="Yes"),G863,"")</f>
        <v/>
      </c>
      <c r="M863" s="806" t="str">
        <f>IF(OR(I863="Oui",I863="Yes"),G863,"")</f>
        <v/>
      </c>
      <c r="N863" s="806" t="str">
        <f>IF(OR(J863="Oui",J863="Yes"),G863,"")</f>
        <v/>
      </c>
    </row>
    <row r="864" spans="1:14" ht="28" hidden="1">
      <c r="A864" s="215" t="s">
        <v>682</v>
      </c>
      <c r="B864" s="175" t="s">
        <v>1463</v>
      </c>
      <c r="C864" s="55">
        <v>1</v>
      </c>
      <c r="D864" s="55">
        <v>1</v>
      </c>
      <c r="E864" s="209" t="s">
        <v>561</v>
      </c>
      <c r="F864" s="57">
        <v>0</v>
      </c>
      <c r="G864" s="398">
        <f t="shared" si="207"/>
        <v>0</v>
      </c>
      <c r="H864" s="345" t="s">
        <v>566</v>
      </c>
      <c r="I864" s="345" t="s">
        <v>566</v>
      </c>
      <c r="J864" s="345" t="s">
        <v>566</v>
      </c>
      <c r="L864" s="806" t="str">
        <f t="shared" ref="L864:L873" si="208">IF(OR(H864="Oui",H864="Yes"),G864,"")</f>
        <v/>
      </c>
      <c r="M864" s="806" t="str">
        <f t="shared" ref="M864:M873" si="209">IF(OR(I864="Oui",I864="Yes"),G864,"")</f>
        <v/>
      </c>
      <c r="N864" s="806" t="str">
        <f t="shared" ref="N864:N873" si="210">IF(OR(J864="Oui",J864="Yes"),G864,"")</f>
        <v/>
      </c>
    </row>
    <row r="865" spans="1:14" ht="28" hidden="1">
      <c r="A865" s="214" t="s">
        <v>683</v>
      </c>
      <c r="B865" s="175" t="s">
        <v>1464</v>
      </c>
      <c r="C865" s="55">
        <v>1</v>
      </c>
      <c r="D865" s="55">
        <v>1</v>
      </c>
      <c r="E865" s="209" t="s">
        <v>561</v>
      </c>
      <c r="F865" s="57">
        <v>0</v>
      </c>
      <c r="G865" s="398">
        <f t="shared" si="207"/>
        <v>0</v>
      </c>
      <c r="H865" s="345" t="s">
        <v>566</v>
      </c>
      <c r="I865" s="345" t="s">
        <v>566</v>
      </c>
      <c r="J865" s="345" t="s">
        <v>566</v>
      </c>
      <c r="L865" s="806" t="str">
        <f t="shared" si="208"/>
        <v/>
      </c>
      <c r="M865" s="806" t="str">
        <f t="shared" si="209"/>
        <v/>
      </c>
      <c r="N865" s="806" t="str">
        <f t="shared" si="210"/>
        <v/>
      </c>
    </row>
    <row r="866" spans="1:14" ht="28" hidden="1">
      <c r="A866" s="214" t="s">
        <v>684</v>
      </c>
      <c r="B866" s="175" t="s">
        <v>1465</v>
      </c>
      <c r="C866" s="55">
        <v>1</v>
      </c>
      <c r="D866" s="55">
        <v>1</v>
      </c>
      <c r="E866" s="209" t="s">
        <v>561</v>
      </c>
      <c r="F866" s="57">
        <v>0</v>
      </c>
      <c r="G866" s="398">
        <f t="shared" si="207"/>
        <v>0</v>
      </c>
      <c r="H866" s="345" t="s">
        <v>566</v>
      </c>
      <c r="I866" s="345" t="s">
        <v>566</v>
      </c>
      <c r="J866" s="345" t="s">
        <v>566</v>
      </c>
      <c r="L866" s="806" t="str">
        <f t="shared" si="208"/>
        <v/>
      </c>
      <c r="M866" s="806" t="str">
        <f t="shared" si="209"/>
        <v/>
      </c>
      <c r="N866" s="806" t="str">
        <f t="shared" si="210"/>
        <v/>
      </c>
    </row>
    <row r="867" spans="1:14" ht="28" hidden="1">
      <c r="A867" s="214" t="s">
        <v>685</v>
      </c>
      <c r="B867" s="175" t="s">
        <v>1466</v>
      </c>
      <c r="C867" s="55">
        <v>1</v>
      </c>
      <c r="D867" s="55">
        <v>1</v>
      </c>
      <c r="E867" s="209" t="s">
        <v>561</v>
      </c>
      <c r="F867" s="57">
        <v>0</v>
      </c>
      <c r="G867" s="398">
        <f t="shared" si="207"/>
        <v>0</v>
      </c>
      <c r="H867" s="345" t="s">
        <v>566</v>
      </c>
      <c r="I867" s="345" t="s">
        <v>566</v>
      </c>
      <c r="J867" s="345" t="s">
        <v>566</v>
      </c>
      <c r="L867" s="806" t="str">
        <f t="shared" si="208"/>
        <v/>
      </c>
      <c r="M867" s="806" t="str">
        <f t="shared" si="209"/>
        <v/>
      </c>
      <c r="N867" s="806" t="str">
        <f t="shared" si="210"/>
        <v/>
      </c>
    </row>
    <row r="868" spans="1:14" ht="28" hidden="1">
      <c r="A868" s="214" t="s">
        <v>686</v>
      </c>
      <c r="B868" s="175" t="s">
        <v>1467</v>
      </c>
      <c r="C868" s="55">
        <v>1</v>
      </c>
      <c r="D868" s="55">
        <v>1</v>
      </c>
      <c r="E868" s="209" t="s">
        <v>561</v>
      </c>
      <c r="F868" s="57">
        <v>0</v>
      </c>
      <c r="G868" s="398">
        <f t="shared" si="207"/>
        <v>0</v>
      </c>
      <c r="H868" s="345" t="s">
        <v>566</v>
      </c>
      <c r="I868" s="345" t="s">
        <v>566</v>
      </c>
      <c r="J868" s="345" t="s">
        <v>566</v>
      </c>
      <c r="L868" s="806" t="str">
        <f t="shared" si="208"/>
        <v/>
      </c>
      <c r="M868" s="806" t="str">
        <f t="shared" si="209"/>
        <v/>
      </c>
      <c r="N868" s="806" t="str">
        <f t="shared" si="210"/>
        <v/>
      </c>
    </row>
    <row r="869" spans="1:14" ht="28" hidden="1">
      <c r="A869" s="214" t="s">
        <v>687</v>
      </c>
      <c r="B869" s="175" t="s">
        <v>1468</v>
      </c>
      <c r="C869" s="55">
        <v>1</v>
      </c>
      <c r="D869" s="55">
        <v>1</v>
      </c>
      <c r="E869" s="209" t="s">
        <v>561</v>
      </c>
      <c r="F869" s="57">
        <v>0</v>
      </c>
      <c r="G869" s="398">
        <f t="shared" si="207"/>
        <v>0</v>
      </c>
      <c r="H869" s="345" t="s">
        <v>566</v>
      </c>
      <c r="I869" s="345" t="s">
        <v>566</v>
      </c>
      <c r="J869" s="345" t="s">
        <v>566</v>
      </c>
      <c r="L869" s="806" t="str">
        <f t="shared" si="208"/>
        <v/>
      </c>
      <c r="M869" s="806" t="str">
        <f t="shared" si="209"/>
        <v/>
      </c>
      <c r="N869" s="806" t="str">
        <f t="shared" si="210"/>
        <v/>
      </c>
    </row>
    <row r="870" spans="1:14" ht="28" hidden="1">
      <c r="A870" s="111" t="s">
        <v>659</v>
      </c>
      <c r="B870" s="175" t="s">
        <v>1469</v>
      </c>
      <c r="C870" s="55">
        <v>1</v>
      </c>
      <c r="D870" s="55">
        <v>1</v>
      </c>
      <c r="E870" s="209" t="s">
        <v>561</v>
      </c>
      <c r="F870" s="57">
        <v>0</v>
      </c>
      <c r="G870" s="398">
        <f t="shared" si="207"/>
        <v>0</v>
      </c>
      <c r="H870" s="345" t="s">
        <v>566</v>
      </c>
      <c r="I870" s="345" t="s">
        <v>566</v>
      </c>
      <c r="J870" s="345" t="s">
        <v>566</v>
      </c>
      <c r="L870" s="806" t="str">
        <f t="shared" si="208"/>
        <v/>
      </c>
      <c r="M870" s="806" t="str">
        <f t="shared" si="209"/>
        <v/>
      </c>
      <c r="N870" s="806" t="str">
        <f t="shared" si="210"/>
        <v/>
      </c>
    </row>
    <row r="871" spans="1:14" ht="28" hidden="1">
      <c r="A871" s="111" t="s">
        <v>660</v>
      </c>
      <c r="B871" s="175" t="s">
        <v>1470</v>
      </c>
      <c r="C871" s="55">
        <v>1</v>
      </c>
      <c r="D871" s="55">
        <v>1</v>
      </c>
      <c r="E871" s="209" t="s">
        <v>561</v>
      </c>
      <c r="F871" s="57">
        <v>0</v>
      </c>
      <c r="G871" s="398">
        <f t="shared" si="207"/>
        <v>0</v>
      </c>
      <c r="H871" s="345" t="s">
        <v>566</v>
      </c>
      <c r="I871" s="345" t="s">
        <v>566</v>
      </c>
      <c r="J871" s="345" t="s">
        <v>566</v>
      </c>
      <c r="L871" s="806" t="str">
        <f t="shared" si="208"/>
        <v/>
      </c>
      <c r="M871" s="806" t="str">
        <f t="shared" si="209"/>
        <v/>
      </c>
      <c r="N871" s="806" t="str">
        <f t="shared" si="210"/>
        <v/>
      </c>
    </row>
    <row r="872" spans="1:14" ht="28" hidden="1">
      <c r="A872" s="91" t="s">
        <v>761</v>
      </c>
      <c r="B872" s="175" t="s">
        <v>915</v>
      </c>
      <c r="C872" s="82"/>
      <c r="D872" s="60">
        <v>0</v>
      </c>
      <c r="E872" s="210" t="s">
        <v>563</v>
      </c>
      <c r="F872" s="436">
        <f>SUM(G863:G870)</f>
        <v>0</v>
      </c>
      <c r="G872" s="398">
        <f>D872*F872</f>
        <v>0</v>
      </c>
      <c r="H872" s="345" t="s">
        <v>566</v>
      </c>
      <c r="I872" s="345" t="s">
        <v>566</v>
      </c>
      <c r="J872" s="345" t="s">
        <v>566</v>
      </c>
      <c r="L872" s="806" t="str">
        <f t="shared" si="208"/>
        <v/>
      </c>
      <c r="M872" s="806" t="str">
        <f t="shared" si="209"/>
        <v/>
      </c>
      <c r="N872" s="806" t="str">
        <f t="shared" si="210"/>
        <v/>
      </c>
    </row>
    <row r="873" spans="1:14" ht="28" hidden="1">
      <c r="A873" s="111" t="s">
        <v>661</v>
      </c>
      <c r="B873" s="175" t="s">
        <v>897</v>
      </c>
      <c r="C873" s="55">
        <v>1</v>
      </c>
      <c r="D873" s="55">
        <v>1</v>
      </c>
      <c r="E873" s="209" t="s">
        <v>561</v>
      </c>
      <c r="F873" s="57">
        <v>0</v>
      </c>
      <c r="G873" s="398">
        <f>C873*D873*F873</f>
        <v>0</v>
      </c>
      <c r="H873" s="345" t="s">
        <v>566</v>
      </c>
      <c r="I873" s="345" t="s">
        <v>566</v>
      </c>
      <c r="J873" s="345" t="s">
        <v>566</v>
      </c>
      <c r="L873" s="806" t="str">
        <f t="shared" si="208"/>
        <v/>
      </c>
      <c r="M873" s="806" t="str">
        <f t="shared" si="209"/>
        <v/>
      </c>
      <c r="N873" s="806" t="str">
        <f t="shared" si="210"/>
        <v/>
      </c>
    </row>
    <row r="874" spans="1:14" ht="19" hidden="1" customHeight="1">
      <c r="A874" s="202">
        <v>57</v>
      </c>
      <c r="B874" s="617" t="s">
        <v>1471</v>
      </c>
      <c r="C874" s="177"/>
      <c r="D874" s="143"/>
      <c r="E874" s="78"/>
      <c r="F874" s="78"/>
      <c r="G874" s="401">
        <f>SUM(G863:G873)</f>
        <v>0</v>
      </c>
      <c r="L874" s="814">
        <f>SUM(L863:L873)</f>
        <v>0</v>
      </c>
      <c r="M874" s="814">
        <f>SUM(M863:M873)</f>
        <v>0</v>
      </c>
      <c r="N874" s="814">
        <f>SUM(N863:N873)</f>
        <v>0</v>
      </c>
    </row>
    <row r="875" spans="1:14" ht="11.75" hidden="1" customHeight="1">
      <c r="A875" s="212"/>
      <c r="B875" s="173"/>
      <c r="C875" s="182"/>
      <c r="D875" s="183"/>
      <c r="E875" s="184"/>
      <c r="F875" s="184"/>
      <c r="G875" s="213"/>
    </row>
    <row r="876" spans="1:14" ht="11.75" hidden="1" customHeight="1">
      <c r="A876" s="203">
        <v>58</v>
      </c>
      <c r="B876" s="173" t="s">
        <v>1472</v>
      </c>
      <c r="C876" s="173"/>
      <c r="D876" s="204"/>
      <c r="E876" s="204"/>
      <c r="F876" s="204"/>
      <c r="G876" s="205"/>
    </row>
    <row r="877" spans="1:14" ht="42" hidden="1">
      <c r="A877" s="247" t="s">
        <v>818</v>
      </c>
      <c r="B877" s="955" t="s">
        <v>560</v>
      </c>
      <c r="C877" s="956"/>
      <c r="D877" s="956"/>
      <c r="E877" s="957"/>
      <c r="F877" s="246" t="s">
        <v>920</v>
      </c>
      <c r="G877" s="250" t="s">
        <v>558</v>
      </c>
      <c r="H877" s="404" t="s">
        <v>2793</v>
      </c>
      <c r="I877" s="404" t="s">
        <v>820</v>
      </c>
      <c r="J877" s="404" t="s">
        <v>2858</v>
      </c>
      <c r="K877" s="304"/>
      <c r="L877" s="805" t="s">
        <v>2793</v>
      </c>
      <c r="M877" s="805" t="s">
        <v>820</v>
      </c>
      <c r="N877" s="810" t="s">
        <v>2858</v>
      </c>
    </row>
    <row r="878" spans="1:14" ht="14" hidden="1">
      <c r="A878" s="946" t="s">
        <v>662</v>
      </c>
      <c r="B878" s="187" t="s">
        <v>1473</v>
      </c>
      <c r="C878" s="315"/>
      <c r="D878" s="316"/>
      <c r="E878" s="316"/>
      <c r="F878" s="153"/>
      <c r="G878" s="952">
        <f>SUM(F878:F887)</f>
        <v>0</v>
      </c>
      <c r="H878" s="918" t="s">
        <v>566</v>
      </c>
      <c r="I878" s="918" t="s">
        <v>566</v>
      </c>
      <c r="J878" s="918" t="s">
        <v>566</v>
      </c>
      <c r="L878" s="919" t="str">
        <f>IF(OR(H878="Oui",H878="Yes"),G878,"")</f>
        <v/>
      </c>
      <c r="M878" s="919" t="str">
        <f>IF(OR(I878="Oui",I878="Yes"),G878,"")</f>
        <v/>
      </c>
      <c r="N878" s="919" t="str">
        <f>IF(OR(J878="Oui",J878="Yes"),G878,"")</f>
        <v/>
      </c>
    </row>
    <row r="879" spans="1:14" ht="14" hidden="1">
      <c r="A879" s="947"/>
      <c r="B879" s="344" t="s">
        <v>1143</v>
      </c>
      <c r="C879" s="317"/>
      <c r="D879" s="318"/>
      <c r="E879" s="319"/>
      <c r="F879" s="129">
        <v>0</v>
      </c>
      <c r="G879" s="953"/>
      <c r="H879" s="918"/>
      <c r="I879" s="918"/>
      <c r="J879" s="918"/>
      <c r="L879" s="919"/>
      <c r="M879" s="919"/>
      <c r="N879" s="919"/>
    </row>
    <row r="880" spans="1:14" ht="13" hidden="1" customHeight="1">
      <c r="A880" s="947"/>
      <c r="B880" s="949" t="s">
        <v>1474</v>
      </c>
      <c r="C880" s="950"/>
      <c r="D880" s="950"/>
      <c r="E880" s="951"/>
      <c r="F880" s="129">
        <v>0</v>
      </c>
      <c r="G880" s="953"/>
      <c r="H880" s="918"/>
      <c r="I880" s="918"/>
      <c r="J880" s="918"/>
      <c r="L880" s="919"/>
      <c r="M880" s="919"/>
      <c r="N880" s="919"/>
    </row>
    <row r="881" spans="1:14" ht="14" hidden="1">
      <c r="A881" s="947"/>
      <c r="B881" s="619" t="s">
        <v>1145</v>
      </c>
      <c r="C881" s="320"/>
      <c r="D881" s="321"/>
      <c r="E881" s="322"/>
      <c r="F881" s="129">
        <v>0</v>
      </c>
      <c r="G881" s="953"/>
      <c r="H881" s="918"/>
      <c r="I881" s="918"/>
      <c r="J881" s="918"/>
      <c r="L881" s="919"/>
      <c r="M881" s="919"/>
      <c r="N881" s="919"/>
    </row>
    <row r="882" spans="1:14" ht="14" hidden="1">
      <c r="A882" s="947"/>
      <c r="B882" s="619" t="s">
        <v>1146</v>
      </c>
      <c r="C882" s="320"/>
      <c r="D882" s="321"/>
      <c r="E882" s="322"/>
      <c r="F882" s="130">
        <v>0</v>
      </c>
      <c r="G882" s="953"/>
      <c r="H882" s="918"/>
      <c r="I882" s="918"/>
      <c r="J882" s="918"/>
      <c r="L882" s="919"/>
      <c r="M882" s="919"/>
      <c r="N882" s="919"/>
    </row>
    <row r="883" spans="1:14" ht="14" hidden="1">
      <c r="A883" s="947"/>
      <c r="B883" s="619" t="s">
        <v>1147</v>
      </c>
      <c r="C883" s="320"/>
      <c r="D883" s="321"/>
      <c r="E883" s="322"/>
      <c r="F883" s="130">
        <v>0</v>
      </c>
      <c r="G883" s="953"/>
      <c r="H883" s="918"/>
      <c r="I883" s="918"/>
      <c r="J883" s="918"/>
      <c r="L883" s="919"/>
      <c r="M883" s="919"/>
      <c r="N883" s="919"/>
    </row>
    <row r="884" spans="1:14" ht="14" hidden="1">
      <c r="A884" s="947"/>
      <c r="B884" s="619" t="s">
        <v>1148</v>
      </c>
      <c r="C884" s="320"/>
      <c r="D884" s="321"/>
      <c r="E884" s="322"/>
      <c r="F884" s="130">
        <v>0</v>
      </c>
      <c r="G884" s="953"/>
      <c r="H884" s="918"/>
      <c r="I884" s="918"/>
      <c r="J884" s="918"/>
      <c r="L884" s="919"/>
      <c r="M884" s="919"/>
      <c r="N884" s="919"/>
    </row>
    <row r="885" spans="1:14" hidden="1">
      <c r="A885" s="947"/>
      <c r="B885" s="329"/>
      <c r="C885" s="315"/>
      <c r="D885" s="316"/>
      <c r="E885" s="323"/>
      <c r="F885" s="130"/>
      <c r="G885" s="953"/>
      <c r="H885" s="918"/>
      <c r="I885" s="918"/>
      <c r="J885" s="918"/>
      <c r="L885" s="919"/>
      <c r="M885" s="919"/>
      <c r="N885" s="919"/>
    </row>
    <row r="886" spans="1:14" hidden="1">
      <c r="A886" s="947"/>
      <c r="B886" s="329"/>
      <c r="C886" s="315"/>
      <c r="D886" s="316"/>
      <c r="E886" s="323"/>
      <c r="F886" s="130"/>
      <c r="G886" s="953"/>
      <c r="H886" s="918"/>
      <c r="I886" s="918"/>
      <c r="J886" s="918"/>
      <c r="L886" s="919"/>
      <c r="M886" s="919"/>
      <c r="N886" s="919"/>
    </row>
    <row r="887" spans="1:14" ht="14" hidden="1">
      <c r="A887" s="948"/>
      <c r="B887" s="329" t="s">
        <v>1064</v>
      </c>
      <c r="C887" s="315"/>
      <c r="D887" s="316"/>
      <c r="E887" s="323"/>
      <c r="F887" s="131">
        <v>0</v>
      </c>
      <c r="G887" s="954"/>
      <c r="H887" s="918"/>
      <c r="I887" s="918"/>
      <c r="J887" s="918"/>
      <c r="L887" s="919"/>
      <c r="M887" s="919"/>
      <c r="N887" s="919"/>
    </row>
    <row r="888" spans="1:14" ht="28" hidden="1">
      <c r="A888" s="111" t="s">
        <v>663</v>
      </c>
      <c r="B888" s="175" t="s">
        <v>897</v>
      </c>
      <c r="C888" s="331"/>
      <c r="D888" s="331"/>
      <c r="E888" s="332"/>
      <c r="F888" s="57">
        <v>0</v>
      </c>
      <c r="G888" s="398">
        <f>F888</f>
        <v>0</v>
      </c>
      <c r="H888" s="345" t="s">
        <v>566</v>
      </c>
      <c r="I888" s="345" t="s">
        <v>566</v>
      </c>
      <c r="J888" s="345" t="s">
        <v>566</v>
      </c>
      <c r="L888" s="806" t="str">
        <f>IF(OR(H888="Oui",H888="Yes"),G888,"")</f>
        <v/>
      </c>
      <c r="M888" s="806" t="str">
        <f>IF(OR(I888="Oui",I888="Yes"),G888,"")</f>
        <v/>
      </c>
      <c r="N888" s="813" t="str">
        <f>IF(OR(J888="Oui",J888="Yes"),G888,"")</f>
        <v/>
      </c>
    </row>
    <row r="889" spans="1:14" ht="19" hidden="1" customHeight="1">
      <c r="A889" s="202">
        <v>58</v>
      </c>
      <c r="B889" s="626" t="s">
        <v>1475</v>
      </c>
      <c r="C889" s="333"/>
      <c r="D889" s="334"/>
      <c r="E889" s="335"/>
      <c r="F889" s="78"/>
      <c r="G889" s="401">
        <f>SUM(G878:G888)</f>
        <v>0</v>
      </c>
      <c r="L889" s="814">
        <f>SUM(L878:L888)</f>
        <v>0</v>
      </c>
      <c r="M889" s="814">
        <f>SUM(M878:M888)</f>
        <v>0</v>
      </c>
      <c r="N889" s="816">
        <f>SUM(N878:N888)</f>
        <v>0</v>
      </c>
    </row>
    <row r="890" spans="1:14" ht="11.75" hidden="1" customHeight="1">
      <c r="A890" s="212"/>
      <c r="B890" s="173"/>
      <c r="C890" s="182"/>
      <c r="D890" s="183"/>
      <c r="E890" s="184"/>
      <c r="F890" s="184"/>
      <c r="G890" s="213"/>
    </row>
    <row r="891" spans="1:14" ht="11.75" hidden="1" customHeight="1">
      <c r="A891" s="203">
        <v>59</v>
      </c>
      <c r="B891" s="173" t="s">
        <v>1476</v>
      </c>
      <c r="C891" s="173"/>
      <c r="D891" s="204"/>
      <c r="E891" s="204"/>
      <c r="F891" s="204"/>
      <c r="G891" s="205"/>
    </row>
    <row r="892" spans="1:14" ht="42" hidden="1">
      <c r="A892" s="247" t="s">
        <v>818</v>
      </c>
      <c r="B892" s="246" t="s">
        <v>560</v>
      </c>
      <c r="C892" s="246" t="s">
        <v>917</v>
      </c>
      <c r="D892" s="246" t="s">
        <v>918</v>
      </c>
      <c r="E892" s="246" t="s">
        <v>919</v>
      </c>
      <c r="F892" s="246" t="s">
        <v>920</v>
      </c>
      <c r="G892" s="250" t="s">
        <v>558</v>
      </c>
      <c r="H892" s="404" t="s">
        <v>2793</v>
      </c>
      <c r="I892" s="404" t="s">
        <v>820</v>
      </c>
      <c r="J892" s="404" t="s">
        <v>2858</v>
      </c>
      <c r="K892" s="304"/>
      <c r="L892" s="805" t="s">
        <v>2793</v>
      </c>
      <c r="M892" s="805" t="s">
        <v>820</v>
      </c>
      <c r="N892" s="805" t="s">
        <v>2858</v>
      </c>
    </row>
    <row r="893" spans="1:14" ht="28" hidden="1">
      <c r="A893" s="111" t="s">
        <v>664</v>
      </c>
      <c r="B893" s="175" t="s">
        <v>1477</v>
      </c>
      <c r="C893" s="55">
        <v>1</v>
      </c>
      <c r="D893" s="55">
        <v>1</v>
      </c>
      <c r="E893" s="209" t="s">
        <v>561</v>
      </c>
      <c r="F893" s="57">
        <v>0</v>
      </c>
      <c r="G893" s="398">
        <f t="shared" ref="G893:G910" si="211">C893*D893*F893</f>
        <v>0</v>
      </c>
      <c r="H893" s="345" t="s">
        <v>566</v>
      </c>
      <c r="I893" s="345" t="s">
        <v>566</v>
      </c>
      <c r="J893" s="345" t="s">
        <v>566</v>
      </c>
      <c r="L893" s="806" t="str">
        <f>IF(OR(H893="Oui",H893="Yes"),G893,"")</f>
        <v/>
      </c>
      <c r="M893" s="806" t="str">
        <f>IF(OR(I893="Oui",I893="Yes"),G893,"")</f>
        <v/>
      </c>
      <c r="N893" s="806" t="str">
        <f>IF(OR(J893="Oui",J893="Yes"),G893,"")</f>
        <v/>
      </c>
    </row>
    <row r="894" spans="1:14" ht="28" hidden="1">
      <c r="A894" s="111" t="s">
        <v>665</v>
      </c>
      <c r="B894" s="175" t="s">
        <v>1478</v>
      </c>
      <c r="C894" s="55">
        <v>1</v>
      </c>
      <c r="D894" s="55">
        <v>1</v>
      </c>
      <c r="E894" s="209" t="s">
        <v>561</v>
      </c>
      <c r="F894" s="57">
        <v>0</v>
      </c>
      <c r="G894" s="398">
        <f t="shared" si="211"/>
        <v>0</v>
      </c>
      <c r="H894" s="345" t="s">
        <v>566</v>
      </c>
      <c r="I894" s="345" t="s">
        <v>566</v>
      </c>
      <c r="J894" s="345" t="s">
        <v>566</v>
      </c>
      <c r="L894" s="806" t="str">
        <f t="shared" ref="L894:L904" si="212">IF(OR(H894="Oui",H894="Yes"),G894,"")</f>
        <v/>
      </c>
      <c r="M894" s="806" t="str">
        <f t="shared" ref="M894:M904" si="213">IF(OR(I894="Oui",I894="Yes"),G894,"")</f>
        <v/>
      </c>
      <c r="N894" s="806" t="str">
        <f t="shared" ref="N894:N904" si="214">IF(OR(J894="Oui",J894="Yes"),G894,"")</f>
        <v/>
      </c>
    </row>
    <row r="895" spans="1:14" ht="28" hidden="1">
      <c r="A895" s="111" t="s">
        <v>666</v>
      </c>
      <c r="B895" s="175" t="s">
        <v>1479</v>
      </c>
      <c r="C895" s="55">
        <v>1</v>
      </c>
      <c r="D895" s="55">
        <v>1</v>
      </c>
      <c r="E895" s="209" t="s">
        <v>561</v>
      </c>
      <c r="F895" s="57">
        <v>0</v>
      </c>
      <c r="G895" s="398">
        <f t="shared" si="211"/>
        <v>0</v>
      </c>
      <c r="H895" s="345" t="s">
        <v>566</v>
      </c>
      <c r="I895" s="345" t="s">
        <v>566</v>
      </c>
      <c r="J895" s="345" t="s">
        <v>566</v>
      </c>
      <c r="L895" s="806" t="str">
        <f t="shared" si="212"/>
        <v/>
      </c>
      <c r="M895" s="806" t="str">
        <f t="shared" si="213"/>
        <v/>
      </c>
      <c r="N895" s="806" t="str">
        <f t="shared" si="214"/>
        <v/>
      </c>
    </row>
    <row r="896" spans="1:14" ht="42" hidden="1">
      <c r="A896" s="111" t="s">
        <v>667</v>
      </c>
      <c r="B896" s="175" t="s">
        <v>1480</v>
      </c>
      <c r="C896" s="55">
        <v>1</v>
      </c>
      <c r="D896" s="55">
        <v>1</v>
      </c>
      <c r="E896" s="209" t="s">
        <v>561</v>
      </c>
      <c r="F896" s="57">
        <v>0</v>
      </c>
      <c r="G896" s="398">
        <f t="shared" si="211"/>
        <v>0</v>
      </c>
      <c r="H896" s="345" t="s">
        <v>566</v>
      </c>
      <c r="I896" s="345" t="s">
        <v>566</v>
      </c>
      <c r="J896" s="345" t="s">
        <v>566</v>
      </c>
      <c r="L896" s="806" t="str">
        <f t="shared" si="212"/>
        <v/>
      </c>
      <c r="M896" s="806" t="str">
        <f t="shared" si="213"/>
        <v/>
      </c>
      <c r="N896" s="806" t="str">
        <f t="shared" si="214"/>
        <v/>
      </c>
    </row>
    <row r="897" spans="1:14" ht="28" hidden="1">
      <c r="A897" s="111" t="s">
        <v>668</v>
      </c>
      <c r="B897" s="175" t="s">
        <v>1481</v>
      </c>
      <c r="C897" s="55">
        <v>1</v>
      </c>
      <c r="D897" s="55">
        <v>1</v>
      </c>
      <c r="E897" s="209" t="s">
        <v>561</v>
      </c>
      <c r="F897" s="57">
        <v>0</v>
      </c>
      <c r="G897" s="398">
        <f t="shared" si="211"/>
        <v>0</v>
      </c>
      <c r="H897" s="345" t="s">
        <v>566</v>
      </c>
      <c r="I897" s="345" t="s">
        <v>566</v>
      </c>
      <c r="J897" s="345" t="s">
        <v>566</v>
      </c>
      <c r="L897" s="806" t="str">
        <f t="shared" si="212"/>
        <v/>
      </c>
      <c r="M897" s="806" t="str">
        <f t="shared" si="213"/>
        <v/>
      </c>
      <c r="N897" s="806" t="str">
        <f t="shared" si="214"/>
        <v/>
      </c>
    </row>
    <row r="898" spans="1:14" ht="28" hidden="1">
      <c r="A898" s="111" t="s">
        <v>669</v>
      </c>
      <c r="B898" s="175" t="s">
        <v>1482</v>
      </c>
      <c r="C898" s="55">
        <v>1</v>
      </c>
      <c r="D898" s="55">
        <v>1</v>
      </c>
      <c r="E898" s="209" t="s">
        <v>561</v>
      </c>
      <c r="F898" s="57">
        <v>0</v>
      </c>
      <c r="G898" s="398">
        <f t="shared" si="211"/>
        <v>0</v>
      </c>
      <c r="H898" s="345" t="s">
        <v>566</v>
      </c>
      <c r="I898" s="345" t="s">
        <v>566</v>
      </c>
      <c r="J898" s="345" t="s">
        <v>566</v>
      </c>
      <c r="L898" s="806" t="str">
        <f t="shared" si="212"/>
        <v/>
      </c>
      <c r="M898" s="806" t="str">
        <f t="shared" si="213"/>
        <v/>
      </c>
      <c r="N898" s="806" t="str">
        <f t="shared" si="214"/>
        <v/>
      </c>
    </row>
    <row r="899" spans="1:14" ht="28" hidden="1">
      <c r="A899" s="111" t="s">
        <v>670</v>
      </c>
      <c r="B899" s="175" t="s">
        <v>1483</v>
      </c>
      <c r="C899" s="55">
        <v>1</v>
      </c>
      <c r="D899" s="55">
        <v>1</v>
      </c>
      <c r="E899" s="209" t="s">
        <v>561</v>
      </c>
      <c r="F899" s="57">
        <v>0</v>
      </c>
      <c r="G899" s="398">
        <f t="shared" si="211"/>
        <v>0</v>
      </c>
      <c r="H899" s="345" t="s">
        <v>566</v>
      </c>
      <c r="I899" s="345" t="s">
        <v>566</v>
      </c>
      <c r="J899" s="345" t="s">
        <v>566</v>
      </c>
      <c r="L899" s="806" t="str">
        <f t="shared" si="212"/>
        <v/>
      </c>
      <c r="M899" s="806" t="str">
        <f t="shared" si="213"/>
        <v/>
      </c>
      <c r="N899" s="806" t="str">
        <f t="shared" si="214"/>
        <v/>
      </c>
    </row>
    <row r="900" spans="1:14" ht="28" hidden="1">
      <c r="A900" s="111" t="s">
        <v>671</v>
      </c>
      <c r="B900" s="175" t="s">
        <v>1484</v>
      </c>
      <c r="C900" s="55">
        <v>1</v>
      </c>
      <c r="D900" s="55">
        <v>1</v>
      </c>
      <c r="E900" s="209" t="s">
        <v>561</v>
      </c>
      <c r="F900" s="57">
        <v>0</v>
      </c>
      <c r="G900" s="398">
        <f t="shared" si="211"/>
        <v>0</v>
      </c>
      <c r="H900" s="345" t="s">
        <v>566</v>
      </c>
      <c r="I900" s="345" t="s">
        <v>566</v>
      </c>
      <c r="J900" s="345" t="s">
        <v>566</v>
      </c>
      <c r="L900" s="806" t="str">
        <f t="shared" si="212"/>
        <v/>
      </c>
      <c r="M900" s="806" t="str">
        <f t="shared" si="213"/>
        <v/>
      </c>
      <c r="N900" s="806" t="str">
        <f t="shared" si="214"/>
        <v/>
      </c>
    </row>
    <row r="901" spans="1:14" ht="28" hidden="1">
      <c r="A901" s="111" t="s">
        <v>672</v>
      </c>
      <c r="B901" s="175" t="s">
        <v>1485</v>
      </c>
      <c r="C901" s="55">
        <v>1</v>
      </c>
      <c r="D901" s="55">
        <v>1</v>
      </c>
      <c r="E901" s="209" t="s">
        <v>561</v>
      </c>
      <c r="F901" s="57">
        <v>0</v>
      </c>
      <c r="G901" s="398">
        <f t="shared" si="211"/>
        <v>0</v>
      </c>
      <c r="H901" s="345" t="s">
        <v>566</v>
      </c>
      <c r="I901" s="345" t="s">
        <v>566</v>
      </c>
      <c r="J901" s="345" t="s">
        <v>566</v>
      </c>
      <c r="L901" s="806" t="str">
        <f t="shared" si="212"/>
        <v/>
      </c>
      <c r="M901" s="806" t="str">
        <f t="shared" si="213"/>
        <v/>
      </c>
      <c r="N901" s="806" t="str">
        <f t="shared" si="214"/>
        <v/>
      </c>
    </row>
    <row r="902" spans="1:14" ht="28" hidden="1">
      <c r="A902" s="111" t="s">
        <v>673</v>
      </c>
      <c r="B902" s="175" t="s">
        <v>1486</v>
      </c>
      <c r="C902" s="55">
        <v>1</v>
      </c>
      <c r="D902" s="55">
        <v>1</v>
      </c>
      <c r="E902" s="209" t="s">
        <v>561</v>
      </c>
      <c r="F902" s="57">
        <v>0</v>
      </c>
      <c r="G902" s="398">
        <f t="shared" si="211"/>
        <v>0</v>
      </c>
      <c r="H902" s="345" t="s">
        <v>566</v>
      </c>
      <c r="I902" s="345" t="s">
        <v>566</v>
      </c>
      <c r="J902" s="345" t="s">
        <v>566</v>
      </c>
      <c r="L902" s="806" t="str">
        <f t="shared" si="212"/>
        <v/>
      </c>
      <c r="M902" s="806" t="str">
        <f t="shared" si="213"/>
        <v/>
      </c>
      <c r="N902" s="806" t="str">
        <f t="shared" si="214"/>
        <v/>
      </c>
    </row>
    <row r="903" spans="1:14" ht="28" hidden="1">
      <c r="A903" s="111" t="s">
        <v>674</v>
      </c>
      <c r="B903" s="175" t="s">
        <v>1487</v>
      </c>
      <c r="C903" s="55">
        <v>1</v>
      </c>
      <c r="D903" s="55">
        <v>1</v>
      </c>
      <c r="E903" s="209" t="s">
        <v>561</v>
      </c>
      <c r="F903" s="57">
        <v>0</v>
      </c>
      <c r="G903" s="398">
        <f t="shared" si="211"/>
        <v>0</v>
      </c>
      <c r="H903" s="345" t="s">
        <v>566</v>
      </c>
      <c r="I903" s="345" t="s">
        <v>566</v>
      </c>
      <c r="J903" s="345" t="s">
        <v>566</v>
      </c>
      <c r="L903" s="806" t="str">
        <f t="shared" si="212"/>
        <v/>
      </c>
      <c r="M903" s="806" t="str">
        <f t="shared" si="213"/>
        <v/>
      </c>
      <c r="N903" s="806" t="str">
        <f t="shared" si="214"/>
        <v/>
      </c>
    </row>
    <row r="904" spans="1:14" ht="28" hidden="1">
      <c r="A904" s="111" t="s">
        <v>675</v>
      </c>
      <c r="B904" s="175" t="s">
        <v>1488</v>
      </c>
      <c r="C904" s="55">
        <v>1</v>
      </c>
      <c r="D904" s="55">
        <v>1</v>
      </c>
      <c r="E904" s="209" t="s">
        <v>561</v>
      </c>
      <c r="F904" s="57">
        <v>0</v>
      </c>
      <c r="G904" s="398">
        <f t="shared" si="211"/>
        <v>0</v>
      </c>
      <c r="H904" s="345" t="s">
        <v>566</v>
      </c>
      <c r="I904" s="345" t="s">
        <v>566</v>
      </c>
      <c r="J904" s="345" t="s">
        <v>566</v>
      </c>
      <c r="L904" s="806" t="str">
        <f t="shared" si="212"/>
        <v/>
      </c>
      <c r="M904" s="806" t="str">
        <f t="shared" si="213"/>
        <v/>
      </c>
      <c r="N904" s="806" t="str">
        <f t="shared" si="214"/>
        <v/>
      </c>
    </row>
    <row r="905" spans="1:14" ht="28" hidden="1">
      <c r="A905" s="111" t="s">
        <v>676</v>
      </c>
      <c r="B905" s="175" t="s">
        <v>1489</v>
      </c>
      <c r="C905" s="55">
        <v>1</v>
      </c>
      <c r="D905" s="55">
        <v>1</v>
      </c>
      <c r="E905" s="209" t="s">
        <v>561</v>
      </c>
      <c r="F905" s="57">
        <v>0</v>
      </c>
      <c r="G905" s="398">
        <f t="shared" si="211"/>
        <v>0</v>
      </c>
      <c r="H905" s="345" t="s">
        <v>566</v>
      </c>
      <c r="I905" s="345" t="s">
        <v>566</v>
      </c>
      <c r="J905" s="345" t="s">
        <v>566</v>
      </c>
      <c r="L905" s="806" t="str">
        <f t="shared" ref="L905:L912" si="215">IF(OR(H905="Oui",H905="Yes"),G905,"")</f>
        <v/>
      </c>
      <c r="M905" s="806" t="str">
        <f t="shared" ref="M905:M912" si="216">IF(OR(I905="Oui",I905="Yes"),G905,"")</f>
        <v/>
      </c>
      <c r="N905" s="806" t="str">
        <f t="shared" ref="N905:N912" si="217">IF(OR(J905="Oui",J905="Yes"),G905,"")</f>
        <v/>
      </c>
    </row>
    <row r="906" spans="1:14" ht="28" hidden="1">
      <c r="A906" s="111" t="s">
        <v>679</v>
      </c>
      <c r="B906" s="175" t="s">
        <v>1490</v>
      </c>
      <c r="C906" s="55">
        <v>1</v>
      </c>
      <c r="D906" s="55">
        <v>1</v>
      </c>
      <c r="E906" s="209" t="s">
        <v>561</v>
      </c>
      <c r="F906" s="57">
        <v>0</v>
      </c>
      <c r="G906" s="398">
        <f t="shared" si="211"/>
        <v>0</v>
      </c>
      <c r="H906" s="345" t="s">
        <v>566</v>
      </c>
      <c r="I906" s="345" t="s">
        <v>566</v>
      </c>
      <c r="J906" s="345" t="s">
        <v>566</v>
      </c>
      <c r="L906" s="806" t="str">
        <f t="shared" si="215"/>
        <v/>
      </c>
      <c r="M906" s="806" t="str">
        <f t="shared" si="216"/>
        <v/>
      </c>
      <c r="N906" s="806" t="str">
        <f t="shared" si="217"/>
        <v/>
      </c>
    </row>
    <row r="907" spans="1:14" ht="28" hidden="1">
      <c r="A907" s="111" t="s">
        <v>678</v>
      </c>
      <c r="B907" s="175" t="s">
        <v>1491</v>
      </c>
      <c r="C907" s="55">
        <v>1</v>
      </c>
      <c r="D907" s="55">
        <v>1</v>
      </c>
      <c r="E907" s="209" t="s">
        <v>561</v>
      </c>
      <c r="F907" s="57">
        <v>0</v>
      </c>
      <c r="G907" s="398">
        <f t="shared" si="211"/>
        <v>0</v>
      </c>
      <c r="H907" s="345" t="s">
        <v>566</v>
      </c>
      <c r="I907" s="345" t="s">
        <v>566</v>
      </c>
      <c r="J907" s="345" t="s">
        <v>566</v>
      </c>
      <c r="L907" s="806" t="str">
        <f t="shared" si="215"/>
        <v/>
      </c>
      <c r="M907" s="806" t="str">
        <f t="shared" si="216"/>
        <v/>
      </c>
      <c r="N907" s="806" t="str">
        <f t="shared" si="217"/>
        <v/>
      </c>
    </row>
    <row r="908" spans="1:14" ht="28" hidden="1">
      <c r="A908" s="111" t="s">
        <v>690</v>
      </c>
      <c r="B908" s="175" t="s">
        <v>1492</v>
      </c>
      <c r="C908" s="55">
        <v>1</v>
      </c>
      <c r="D908" s="55">
        <v>1</v>
      </c>
      <c r="E908" s="209" t="s">
        <v>561</v>
      </c>
      <c r="F908" s="57">
        <v>0</v>
      </c>
      <c r="G908" s="398">
        <f t="shared" si="211"/>
        <v>0</v>
      </c>
      <c r="H908" s="345" t="s">
        <v>566</v>
      </c>
      <c r="I908" s="345" t="s">
        <v>566</v>
      </c>
      <c r="J908" s="345" t="s">
        <v>566</v>
      </c>
      <c r="L908" s="806" t="str">
        <f t="shared" si="215"/>
        <v/>
      </c>
      <c r="M908" s="806" t="str">
        <f t="shared" si="216"/>
        <v/>
      </c>
      <c r="N908" s="806" t="str">
        <f t="shared" si="217"/>
        <v/>
      </c>
    </row>
    <row r="909" spans="1:14" ht="28" hidden="1">
      <c r="A909" s="111" t="s">
        <v>680</v>
      </c>
      <c r="B909" s="175" t="s">
        <v>1493</v>
      </c>
      <c r="C909" s="55">
        <v>1</v>
      </c>
      <c r="D909" s="55">
        <v>1</v>
      </c>
      <c r="E909" s="209" t="s">
        <v>561</v>
      </c>
      <c r="F909" s="57">
        <v>0</v>
      </c>
      <c r="G909" s="398">
        <f t="shared" si="211"/>
        <v>0</v>
      </c>
      <c r="H909" s="345" t="s">
        <v>566</v>
      </c>
      <c r="I909" s="345" t="s">
        <v>566</v>
      </c>
      <c r="J909" s="345" t="s">
        <v>566</v>
      </c>
      <c r="L909" s="806" t="str">
        <f t="shared" si="215"/>
        <v/>
      </c>
      <c r="M909" s="806" t="str">
        <f t="shared" si="216"/>
        <v/>
      </c>
      <c r="N909" s="806" t="str">
        <f t="shared" si="217"/>
        <v/>
      </c>
    </row>
    <row r="910" spans="1:14" ht="28" hidden="1">
      <c r="A910" s="111" t="s">
        <v>691</v>
      </c>
      <c r="B910" s="175" t="s">
        <v>1494</v>
      </c>
      <c r="C910" s="55">
        <v>1</v>
      </c>
      <c r="D910" s="55">
        <v>1</v>
      </c>
      <c r="E910" s="209" t="s">
        <v>561</v>
      </c>
      <c r="F910" s="57">
        <v>0</v>
      </c>
      <c r="G910" s="398">
        <f t="shared" si="211"/>
        <v>0</v>
      </c>
      <c r="H910" s="345" t="s">
        <v>566</v>
      </c>
      <c r="I910" s="345" t="s">
        <v>566</v>
      </c>
      <c r="J910" s="345" t="s">
        <v>566</v>
      </c>
      <c r="L910" s="806" t="str">
        <f t="shared" si="215"/>
        <v/>
      </c>
      <c r="M910" s="806" t="str">
        <f t="shared" si="216"/>
        <v/>
      </c>
      <c r="N910" s="806" t="str">
        <f t="shared" si="217"/>
        <v/>
      </c>
    </row>
    <row r="911" spans="1:14" ht="28" hidden="1">
      <c r="A911" s="111">
        <v>58.8</v>
      </c>
      <c r="B911" s="175" t="s">
        <v>762</v>
      </c>
      <c r="C911" s="55">
        <v>1</v>
      </c>
      <c r="D911" s="55">
        <v>1</v>
      </c>
      <c r="E911" s="209" t="s">
        <v>561</v>
      </c>
      <c r="F911" s="57">
        <v>0</v>
      </c>
      <c r="G911" s="398">
        <f>C911*D911*F911</f>
        <v>0</v>
      </c>
      <c r="H911" s="345" t="s">
        <v>566</v>
      </c>
      <c r="I911" s="345" t="s">
        <v>566</v>
      </c>
      <c r="J911" s="345" t="s">
        <v>566</v>
      </c>
      <c r="L911" s="806" t="str">
        <f t="shared" si="215"/>
        <v/>
      </c>
      <c r="M911" s="806" t="str">
        <f t="shared" si="216"/>
        <v/>
      </c>
      <c r="N911" s="806" t="str">
        <f t="shared" si="217"/>
        <v/>
      </c>
    </row>
    <row r="912" spans="1:14" ht="28" hidden="1">
      <c r="A912" s="111" t="s">
        <v>677</v>
      </c>
      <c r="B912" s="175" t="s">
        <v>897</v>
      </c>
      <c r="C912" s="55">
        <v>1</v>
      </c>
      <c r="D912" s="55">
        <v>1</v>
      </c>
      <c r="E912" s="209" t="s">
        <v>561</v>
      </c>
      <c r="F912" s="57">
        <v>0</v>
      </c>
      <c r="G912" s="398">
        <f>C912*D912*F912</f>
        <v>0</v>
      </c>
      <c r="H912" s="345" t="s">
        <v>566</v>
      </c>
      <c r="I912" s="345" t="s">
        <v>566</v>
      </c>
      <c r="J912" s="345" t="s">
        <v>566</v>
      </c>
      <c r="L912" s="806" t="str">
        <f t="shared" si="215"/>
        <v/>
      </c>
      <c r="M912" s="806" t="str">
        <f t="shared" si="216"/>
        <v/>
      </c>
      <c r="N912" s="806" t="str">
        <f t="shared" si="217"/>
        <v/>
      </c>
    </row>
    <row r="913" spans="1:14" ht="19" hidden="1" customHeight="1">
      <c r="A913" s="202">
        <v>59</v>
      </c>
      <c r="B913" s="626" t="s">
        <v>1495</v>
      </c>
      <c r="C913" s="177"/>
      <c r="D913" s="143"/>
      <c r="E913" s="78"/>
      <c r="F913" s="78"/>
      <c r="G913" s="401">
        <f>SUM(G893:G912)</f>
        <v>0</v>
      </c>
      <c r="L913" s="814">
        <f>SUM(L893:L912)</f>
        <v>0</v>
      </c>
      <c r="M913" s="814">
        <f>SUM(M893:M912)</f>
        <v>0</v>
      </c>
      <c r="N913" s="814">
        <f>SUM(N893:N912)</f>
        <v>0</v>
      </c>
    </row>
    <row r="914" spans="1:14">
      <c r="A914" s="212"/>
      <c r="B914" s="173"/>
      <c r="C914" s="182"/>
      <c r="D914" s="183"/>
      <c r="E914" s="184"/>
      <c r="F914" s="184"/>
      <c r="G914" s="213"/>
    </row>
    <row r="915" spans="1:14">
      <c r="A915" s="203">
        <v>60</v>
      </c>
      <c r="B915" s="173" t="s">
        <v>1496</v>
      </c>
      <c r="C915" s="173"/>
      <c r="D915" s="216"/>
      <c r="E915" s="204"/>
      <c r="F915" s="204"/>
      <c r="G915" s="205"/>
    </row>
    <row r="916" spans="1:14" ht="42">
      <c r="A916" s="247" t="s">
        <v>818</v>
      </c>
      <c r="B916" s="246" t="s">
        <v>560</v>
      </c>
      <c r="C916" s="246" t="s">
        <v>917</v>
      </c>
      <c r="D916" s="246" t="s">
        <v>918</v>
      </c>
      <c r="E916" s="246" t="s">
        <v>919</v>
      </c>
      <c r="F916" s="246" t="s">
        <v>920</v>
      </c>
      <c r="G916" s="250" t="s">
        <v>558</v>
      </c>
      <c r="H916" s="404" t="s">
        <v>2793</v>
      </c>
      <c r="I916" s="404" t="s">
        <v>820</v>
      </c>
      <c r="J916" s="404" t="s">
        <v>2858</v>
      </c>
      <c r="K916" s="304"/>
      <c r="L916" s="805" t="s">
        <v>2793</v>
      </c>
      <c r="M916" s="805" t="s">
        <v>820</v>
      </c>
      <c r="N916" s="805" t="s">
        <v>2858</v>
      </c>
    </row>
    <row r="917" spans="1:14" ht="28">
      <c r="A917" s="114" t="s">
        <v>408</v>
      </c>
      <c r="B917" s="693" t="s">
        <v>1497</v>
      </c>
      <c r="C917" s="55">
        <v>1</v>
      </c>
      <c r="D917" s="55">
        <v>1</v>
      </c>
      <c r="E917" s="209" t="s">
        <v>561</v>
      </c>
      <c r="F917" s="57">
        <v>0</v>
      </c>
      <c r="G917" s="398">
        <f t="shared" ref="G917:G933" si="218">C917*D917*F917</f>
        <v>0</v>
      </c>
      <c r="H917" s="345" t="s">
        <v>566</v>
      </c>
      <c r="I917" s="345" t="s">
        <v>566</v>
      </c>
      <c r="J917" s="345" t="s">
        <v>566</v>
      </c>
      <c r="L917" s="806" t="str">
        <f>IF(OR(H917="Oui",H917="Yes"),G917,"")</f>
        <v/>
      </c>
      <c r="M917" s="806" t="str">
        <f>IF(OR(I917="Oui",I917="Yes"),G917,"")</f>
        <v/>
      </c>
      <c r="N917" s="806" t="str">
        <f>IF(OR(J917="Oui",J917="Yes"),G917,"")</f>
        <v/>
      </c>
    </row>
    <row r="918" spans="1:14" ht="28">
      <c r="A918" s="93" t="s">
        <v>763</v>
      </c>
      <c r="B918" s="693" t="s">
        <v>1498</v>
      </c>
      <c r="C918" s="55">
        <v>1</v>
      </c>
      <c r="D918" s="55">
        <v>1</v>
      </c>
      <c r="E918" s="209" t="s">
        <v>561</v>
      </c>
      <c r="F918" s="57">
        <v>0</v>
      </c>
      <c r="G918" s="398">
        <f t="shared" si="218"/>
        <v>0</v>
      </c>
      <c r="H918" s="345" t="s">
        <v>566</v>
      </c>
      <c r="I918" s="345" t="s">
        <v>566</v>
      </c>
      <c r="J918" s="345" t="s">
        <v>566</v>
      </c>
      <c r="L918" s="806" t="str">
        <f t="shared" ref="L918:L932" si="219">IF(OR(H918="Oui",H918="Yes"),G918,"")</f>
        <v/>
      </c>
      <c r="M918" s="806" t="str">
        <f t="shared" ref="M918:M932" si="220">IF(OR(I918="Oui",I918="Yes"),G918,"")</f>
        <v/>
      </c>
      <c r="N918" s="806" t="str">
        <f t="shared" ref="N918:N932" si="221">IF(OR(J918="Oui",J918="Yes"),G918,"")</f>
        <v/>
      </c>
    </row>
    <row r="919" spans="1:14" ht="28">
      <c r="A919" s="91" t="s">
        <v>407</v>
      </c>
      <c r="B919" s="696" t="s">
        <v>1499</v>
      </c>
      <c r="C919" s="55">
        <v>1</v>
      </c>
      <c r="D919" s="55">
        <v>1</v>
      </c>
      <c r="E919" s="209" t="s">
        <v>561</v>
      </c>
      <c r="F919" s="57">
        <v>0</v>
      </c>
      <c r="G919" s="398">
        <f t="shared" si="218"/>
        <v>0</v>
      </c>
      <c r="H919" s="345" t="s">
        <v>566</v>
      </c>
      <c r="I919" s="345" t="s">
        <v>566</v>
      </c>
      <c r="J919" s="345" t="s">
        <v>566</v>
      </c>
      <c r="L919" s="806" t="str">
        <f t="shared" si="219"/>
        <v/>
      </c>
      <c r="M919" s="806" t="str">
        <f t="shared" si="220"/>
        <v/>
      </c>
      <c r="N919" s="806" t="str">
        <f t="shared" si="221"/>
        <v/>
      </c>
    </row>
    <row r="920" spans="1:14" ht="28">
      <c r="A920" s="91" t="s">
        <v>409</v>
      </c>
      <c r="B920" s="696" t="s">
        <v>1500</v>
      </c>
      <c r="C920" s="55">
        <v>1</v>
      </c>
      <c r="D920" s="55">
        <v>1</v>
      </c>
      <c r="E920" s="209" t="s">
        <v>561</v>
      </c>
      <c r="F920" s="57">
        <v>0</v>
      </c>
      <c r="G920" s="398">
        <f t="shared" si="218"/>
        <v>0</v>
      </c>
      <c r="H920" s="345" t="s">
        <v>566</v>
      </c>
      <c r="I920" s="345" t="s">
        <v>566</v>
      </c>
      <c r="J920" s="345" t="s">
        <v>566</v>
      </c>
      <c r="L920" s="806" t="str">
        <f t="shared" si="219"/>
        <v/>
      </c>
      <c r="M920" s="806" t="str">
        <f t="shared" si="220"/>
        <v/>
      </c>
      <c r="N920" s="806" t="str">
        <f t="shared" si="221"/>
        <v/>
      </c>
    </row>
    <row r="921" spans="1:14" ht="28">
      <c r="A921" s="91" t="s">
        <v>410</v>
      </c>
      <c r="B921" s="696" t="s">
        <v>1501</v>
      </c>
      <c r="C921" s="55">
        <v>1</v>
      </c>
      <c r="D921" s="55">
        <v>1</v>
      </c>
      <c r="E921" s="209" t="s">
        <v>561</v>
      </c>
      <c r="F921" s="57">
        <v>0</v>
      </c>
      <c r="G921" s="398">
        <f t="shared" si="218"/>
        <v>0</v>
      </c>
      <c r="H921" s="345" t="s">
        <v>566</v>
      </c>
      <c r="I921" s="345" t="s">
        <v>566</v>
      </c>
      <c r="J921" s="345" t="s">
        <v>566</v>
      </c>
      <c r="L921" s="806" t="str">
        <f t="shared" si="219"/>
        <v/>
      </c>
      <c r="M921" s="806" t="str">
        <f t="shared" si="220"/>
        <v/>
      </c>
      <c r="N921" s="806" t="str">
        <f t="shared" si="221"/>
        <v/>
      </c>
    </row>
    <row r="922" spans="1:14" ht="28">
      <c r="A922" s="91" t="s">
        <v>411</v>
      </c>
      <c r="B922" s="696" t="s">
        <v>1502</v>
      </c>
      <c r="C922" s="55">
        <v>1</v>
      </c>
      <c r="D922" s="55">
        <v>1</v>
      </c>
      <c r="E922" s="209" t="s">
        <v>561</v>
      </c>
      <c r="F922" s="57">
        <v>0</v>
      </c>
      <c r="G922" s="398">
        <f>C922*D922*F922</f>
        <v>0</v>
      </c>
      <c r="H922" s="345" t="s">
        <v>566</v>
      </c>
      <c r="I922" s="345" t="s">
        <v>566</v>
      </c>
      <c r="J922" s="345" t="s">
        <v>566</v>
      </c>
      <c r="L922" s="806" t="str">
        <f t="shared" si="219"/>
        <v/>
      </c>
      <c r="M922" s="806" t="str">
        <f t="shared" si="220"/>
        <v/>
      </c>
      <c r="N922" s="806" t="str">
        <f t="shared" si="221"/>
        <v/>
      </c>
    </row>
    <row r="923" spans="1:14" ht="28">
      <c r="A923" s="91" t="s">
        <v>764</v>
      </c>
      <c r="B923" s="696" t="s">
        <v>1503</v>
      </c>
      <c r="C923" s="55">
        <v>1</v>
      </c>
      <c r="D923" s="55">
        <v>1</v>
      </c>
      <c r="E923" s="209" t="s">
        <v>561</v>
      </c>
      <c r="F923" s="57">
        <v>0</v>
      </c>
      <c r="G923" s="398">
        <f>C923*D923*F923</f>
        <v>0</v>
      </c>
      <c r="H923" s="345" t="s">
        <v>566</v>
      </c>
      <c r="I923" s="345" t="s">
        <v>566</v>
      </c>
      <c r="J923" s="345" t="s">
        <v>566</v>
      </c>
      <c r="L923" s="806" t="str">
        <f t="shared" si="219"/>
        <v/>
      </c>
      <c r="M923" s="806" t="str">
        <f t="shared" si="220"/>
        <v/>
      </c>
      <c r="N923" s="806" t="str">
        <f t="shared" si="221"/>
        <v/>
      </c>
    </row>
    <row r="924" spans="1:14" ht="28">
      <c r="A924" s="91" t="s">
        <v>765</v>
      </c>
      <c r="B924" s="696" t="s">
        <v>1504</v>
      </c>
      <c r="C924" s="55">
        <v>1</v>
      </c>
      <c r="D924" s="55">
        <v>1</v>
      </c>
      <c r="E924" s="209" t="s">
        <v>561</v>
      </c>
      <c r="F924" s="57">
        <v>0</v>
      </c>
      <c r="G924" s="398">
        <f t="shared" si="218"/>
        <v>0</v>
      </c>
      <c r="H924" s="345" t="s">
        <v>566</v>
      </c>
      <c r="I924" s="345" t="s">
        <v>566</v>
      </c>
      <c r="J924" s="345" t="s">
        <v>566</v>
      </c>
      <c r="L924" s="806" t="str">
        <f t="shared" si="219"/>
        <v/>
      </c>
      <c r="M924" s="806" t="str">
        <f t="shared" si="220"/>
        <v/>
      </c>
      <c r="N924" s="806" t="str">
        <f t="shared" si="221"/>
        <v/>
      </c>
    </row>
    <row r="925" spans="1:14" ht="28">
      <c r="A925" s="92" t="s">
        <v>412</v>
      </c>
      <c r="B925" s="694" t="s">
        <v>1505</v>
      </c>
      <c r="C925" s="55">
        <v>1</v>
      </c>
      <c r="D925" s="55">
        <v>1</v>
      </c>
      <c r="E925" s="209" t="s">
        <v>561</v>
      </c>
      <c r="F925" s="57">
        <v>0</v>
      </c>
      <c r="G925" s="398">
        <f t="shared" si="218"/>
        <v>0</v>
      </c>
      <c r="H925" s="345" t="s">
        <v>566</v>
      </c>
      <c r="I925" s="345" t="s">
        <v>566</v>
      </c>
      <c r="J925" s="345" t="s">
        <v>566</v>
      </c>
      <c r="L925" s="806" t="str">
        <f t="shared" si="219"/>
        <v/>
      </c>
      <c r="M925" s="806" t="str">
        <f t="shared" si="220"/>
        <v/>
      </c>
      <c r="N925" s="806" t="str">
        <f t="shared" si="221"/>
        <v/>
      </c>
    </row>
    <row r="926" spans="1:14" ht="28">
      <c r="A926" s="91" t="s">
        <v>413</v>
      </c>
      <c r="B926" s="696" t="s">
        <v>1506</v>
      </c>
      <c r="C926" s="55">
        <v>1</v>
      </c>
      <c r="D926" s="55">
        <v>1</v>
      </c>
      <c r="E926" s="209" t="s">
        <v>561</v>
      </c>
      <c r="F926" s="57">
        <v>0</v>
      </c>
      <c r="G926" s="398">
        <f t="shared" si="218"/>
        <v>0</v>
      </c>
      <c r="H926" s="345" t="s">
        <v>566</v>
      </c>
      <c r="I926" s="345" t="s">
        <v>566</v>
      </c>
      <c r="J926" s="345" t="s">
        <v>566</v>
      </c>
      <c r="L926" s="806" t="str">
        <f t="shared" si="219"/>
        <v/>
      </c>
      <c r="M926" s="806" t="str">
        <f t="shared" si="220"/>
        <v/>
      </c>
      <c r="N926" s="806" t="str">
        <f t="shared" si="221"/>
        <v/>
      </c>
    </row>
    <row r="927" spans="1:14" ht="28">
      <c r="A927" s="91" t="s">
        <v>414</v>
      </c>
      <c r="B927" s="696" t="s">
        <v>1507</v>
      </c>
      <c r="C927" s="55">
        <v>1</v>
      </c>
      <c r="D927" s="55">
        <v>1</v>
      </c>
      <c r="E927" s="209" t="s">
        <v>561</v>
      </c>
      <c r="F927" s="57">
        <v>0</v>
      </c>
      <c r="G927" s="398">
        <f t="shared" si="218"/>
        <v>0</v>
      </c>
      <c r="H927" s="345" t="s">
        <v>566</v>
      </c>
      <c r="I927" s="345" t="s">
        <v>566</v>
      </c>
      <c r="J927" s="345" t="s">
        <v>566</v>
      </c>
      <c r="L927" s="806" t="str">
        <f t="shared" si="219"/>
        <v/>
      </c>
      <c r="M927" s="806" t="str">
        <f t="shared" si="220"/>
        <v/>
      </c>
      <c r="N927" s="806" t="str">
        <f t="shared" si="221"/>
        <v/>
      </c>
    </row>
    <row r="928" spans="1:14" ht="28">
      <c r="A928" s="91" t="s">
        <v>415</v>
      </c>
      <c r="B928" s="696" t="s">
        <v>1508</v>
      </c>
      <c r="C928" s="55">
        <v>1</v>
      </c>
      <c r="D928" s="55">
        <v>1</v>
      </c>
      <c r="E928" s="209" t="s">
        <v>561</v>
      </c>
      <c r="F928" s="57">
        <v>0</v>
      </c>
      <c r="G928" s="398">
        <f t="shared" si="218"/>
        <v>0</v>
      </c>
      <c r="H928" s="345" t="s">
        <v>566</v>
      </c>
      <c r="I928" s="345" t="s">
        <v>566</v>
      </c>
      <c r="J928" s="345" t="s">
        <v>566</v>
      </c>
      <c r="L928" s="806" t="str">
        <f t="shared" si="219"/>
        <v/>
      </c>
      <c r="M928" s="806" t="str">
        <f t="shared" si="220"/>
        <v/>
      </c>
      <c r="N928" s="806" t="str">
        <f t="shared" si="221"/>
        <v/>
      </c>
    </row>
    <row r="929" spans="1:14" ht="28">
      <c r="A929" s="91" t="s">
        <v>535</v>
      </c>
      <c r="B929" s="696" t="s">
        <v>1509</v>
      </c>
      <c r="C929" s="55">
        <v>1</v>
      </c>
      <c r="D929" s="55">
        <v>1</v>
      </c>
      <c r="E929" s="209" t="s">
        <v>561</v>
      </c>
      <c r="F929" s="57">
        <v>0</v>
      </c>
      <c r="G929" s="398">
        <f t="shared" si="218"/>
        <v>0</v>
      </c>
      <c r="H929" s="345" t="s">
        <v>566</v>
      </c>
      <c r="I929" s="345" t="s">
        <v>566</v>
      </c>
      <c r="J929" s="345" t="s">
        <v>566</v>
      </c>
      <c r="L929" s="806" t="str">
        <f t="shared" si="219"/>
        <v/>
      </c>
      <c r="M929" s="806" t="str">
        <f t="shared" si="220"/>
        <v/>
      </c>
      <c r="N929" s="806" t="str">
        <f t="shared" si="221"/>
        <v/>
      </c>
    </row>
    <row r="930" spans="1:14" ht="28">
      <c r="A930" s="91" t="s">
        <v>416</v>
      </c>
      <c r="B930" s="696" t="s">
        <v>1510</v>
      </c>
      <c r="C930" s="55">
        <v>1</v>
      </c>
      <c r="D930" s="55">
        <v>1</v>
      </c>
      <c r="E930" s="209" t="s">
        <v>561</v>
      </c>
      <c r="F930" s="57">
        <v>0</v>
      </c>
      <c r="G930" s="398">
        <f t="shared" si="218"/>
        <v>0</v>
      </c>
      <c r="H930" s="345" t="s">
        <v>566</v>
      </c>
      <c r="I930" s="345" t="s">
        <v>566</v>
      </c>
      <c r="J930" s="345" t="s">
        <v>566</v>
      </c>
      <c r="L930" s="806" t="str">
        <f t="shared" si="219"/>
        <v/>
      </c>
      <c r="M930" s="806" t="str">
        <f t="shared" si="220"/>
        <v/>
      </c>
      <c r="N930" s="806" t="str">
        <f t="shared" si="221"/>
        <v/>
      </c>
    </row>
    <row r="931" spans="1:14" ht="28">
      <c r="A931" s="91" t="s">
        <v>417</v>
      </c>
      <c r="B931" s="695" t="s">
        <v>1511</v>
      </c>
      <c r="C931" s="55">
        <v>1</v>
      </c>
      <c r="D931" s="55">
        <v>1</v>
      </c>
      <c r="E931" s="209" t="s">
        <v>561</v>
      </c>
      <c r="F931" s="57">
        <v>0</v>
      </c>
      <c r="G931" s="398">
        <f t="shared" si="218"/>
        <v>0</v>
      </c>
      <c r="H931" s="345" t="s">
        <v>566</v>
      </c>
      <c r="I931" s="345" t="s">
        <v>566</v>
      </c>
      <c r="J931" s="345" t="s">
        <v>566</v>
      </c>
      <c r="L931" s="806" t="str">
        <f t="shared" si="219"/>
        <v/>
      </c>
      <c r="M931" s="806" t="str">
        <f t="shared" si="220"/>
        <v/>
      </c>
      <c r="N931" s="806" t="str">
        <f t="shared" si="221"/>
        <v/>
      </c>
    </row>
    <row r="932" spans="1:14" ht="28">
      <c r="A932" s="91" t="s">
        <v>418</v>
      </c>
      <c r="B932" s="695" t="s">
        <v>914</v>
      </c>
      <c r="C932" s="55">
        <v>1</v>
      </c>
      <c r="D932" s="55">
        <v>1</v>
      </c>
      <c r="E932" s="209" t="s">
        <v>561</v>
      </c>
      <c r="F932" s="57">
        <v>0</v>
      </c>
      <c r="G932" s="398">
        <f t="shared" si="218"/>
        <v>0</v>
      </c>
      <c r="H932" s="345" t="s">
        <v>566</v>
      </c>
      <c r="I932" s="345" t="s">
        <v>566</v>
      </c>
      <c r="J932" s="345" t="s">
        <v>566</v>
      </c>
      <c r="L932" s="806" t="str">
        <f t="shared" si="219"/>
        <v/>
      </c>
      <c r="M932" s="806" t="str">
        <f t="shared" si="220"/>
        <v/>
      </c>
      <c r="N932" s="806" t="str">
        <f t="shared" si="221"/>
        <v/>
      </c>
    </row>
    <row r="933" spans="1:14" ht="28">
      <c r="A933" s="91" t="s">
        <v>419</v>
      </c>
      <c r="B933" s="696" t="s">
        <v>1512</v>
      </c>
      <c r="C933" s="55">
        <v>1</v>
      </c>
      <c r="D933" s="55">
        <v>1</v>
      </c>
      <c r="E933" s="209" t="s">
        <v>561</v>
      </c>
      <c r="F933" s="57">
        <v>0</v>
      </c>
      <c r="G933" s="398">
        <f t="shared" si="218"/>
        <v>0</v>
      </c>
      <c r="H933" s="345" t="s">
        <v>566</v>
      </c>
      <c r="I933" s="345" t="s">
        <v>566</v>
      </c>
      <c r="J933" s="345" t="s">
        <v>566</v>
      </c>
      <c r="L933" s="806" t="str">
        <f>IF(OR(H933="Oui",H933="Yes"),G933,"")</f>
        <v/>
      </c>
      <c r="M933" s="806" t="str">
        <f>IF(OR(I933="Oui",I933="Yes"),G933,"")</f>
        <v/>
      </c>
      <c r="N933" s="806" t="str">
        <f>IF(OR(J933="Oui",J933="Yes"),G933,"")</f>
        <v/>
      </c>
    </row>
    <row r="934" spans="1:14" ht="28">
      <c r="A934" s="91" t="s">
        <v>551</v>
      </c>
      <c r="B934" s="696" t="s">
        <v>915</v>
      </c>
      <c r="C934" s="85"/>
      <c r="D934" s="60">
        <v>0</v>
      </c>
      <c r="E934" s="210" t="s">
        <v>563</v>
      </c>
      <c r="F934" s="436">
        <f>SUM(G917:G930)</f>
        <v>0</v>
      </c>
      <c r="G934" s="398">
        <f>D934*F934</f>
        <v>0</v>
      </c>
      <c r="H934" s="345" t="s">
        <v>566</v>
      </c>
      <c r="I934" s="345" t="s">
        <v>566</v>
      </c>
      <c r="J934" s="345" t="s">
        <v>566</v>
      </c>
      <c r="L934" s="806" t="str">
        <f>IF(OR(H934="Oui",H934="Yes"),G934,"")</f>
        <v/>
      </c>
      <c r="M934" s="806" t="str">
        <f>IF(OR(I934="Oui",I934="Yes"),G934,"")</f>
        <v/>
      </c>
      <c r="N934" s="806" t="str">
        <f>IF(OR(J934="Oui",J934="Yes"),G934,"")</f>
        <v/>
      </c>
    </row>
    <row r="935" spans="1:14" s="238" customFormat="1" ht="28">
      <c r="A935" s="62" t="s">
        <v>766</v>
      </c>
      <c r="B935" s="702" t="s">
        <v>940</v>
      </c>
      <c r="C935" s="55">
        <v>1</v>
      </c>
      <c r="D935" s="55">
        <v>1</v>
      </c>
      <c r="E935" s="209" t="s">
        <v>561</v>
      </c>
      <c r="F935" s="57">
        <v>0</v>
      </c>
      <c r="G935" s="398">
        <f>C935*D935*F935</f>
        <v>0</v>
      </c>
      <c r="H935" s="345" t="s">
        <v>566</v>
      </c>
      <c r="I935" s="345" t="s">
        <v>566</v>
      </c>
      <c r="J935" s="345" t="s">
        <v>566</v>
      </c>
      <c r="L935" s="806" t="str">
        <f>IF(OR(H935="Oui",H935="Yes"),G935,"")</f>
        <v/>
      </c>
      <c r="M935" s="806" t="str">
        <f>IF(OR(I935="Oui",I935="Yes"),G935,"")</f>
        <v/>
      </c>
      <c r="N935" s="806" t="str">
        <f>IF(OR(J935="Oui",J935="Yes"),G935,"")</f>
        <v/>
      </c>
    </row>
    <row r="936" spans="1:14" ht="28">
      <c r="A936" s="91" t="s">
        <v>420</v>
      </c>
      <c r="B936" s="696" t="s">
        <v>897</v>
      </c>
      <c r="C936" s="55">
        <v>1</v>
      </c>
      <c r="D936" s="55">
        <v>1</v>
      </c>
      <c r="E936" s="209" t="s">
        <v>561</v>
      </c>
      <c r="F936" s="57">
        <v>0</v>
      </c>
      <c r="G936" s="398">
        <f>C936*D936*F936</f>
        <v>0</v>
      </c>
      <c r="H936" s="345" t="s">
        <v>566</v>
      </c>
      <c r="I936" s="345" t="s">
        <v>566</v>
      </c>
      <c r="J936" s="345" t="s">
        <v>566</v>
      </c>
      <c r="L936" s="806" t="str">
        <f>IF(OR(H936="Oui",H936="Yes"),G936,"")</f>
        <v/>
      </c>
      <c r="M936" s="806" t="str">
        <f>IF(OR(I936="Oui",I936="Yes"),G936,"")</f>
        <v/>
      </c>
      <c r="N936" s="806" t="str">
        <f>IF(OR(J936="Oui",J936="Yes"),G936,"")</f>
        <v/>
      </c>
    </row>
    <row r="937" spans="1:14" s="51" customFormat="1" ht="19" customHeight="1">
      <c r="A937" s="202">
        <v>60</v>
      </c>
      <c r="B937" s="617" t="s">
        <v>1513</v>
      </c>
      <c r="C937" s="177"/>
      <c r="D937" s="78"/>
      <c r="E937" s="78"/>
      <c r="F937" s="78"/>
      <c r="G937" s="401">
        <f>SUM(G917:G936)</f>
        <v>0</v>
      </c>
      <c r="H937" s="244"/>
      <c r="I937" s="244"/>
      <c r="J937" s="244"/>
      <c r="L937" s="814">
        <f>SUM(L917:L936)</f>
        <v>0</v>
      </c>
      <c r="M937" s="814">
        <f>SUM(M917:M936)</f>
        <v>0</v>
      </c>
      <c r="N937" s="808">
        <f>SUM(N917:N936)</f>
        <v>0</v>
      </c>
    </row>
    <row r="938" spans="1:14">
      <c r="A938" s="86"/>
      <c r="D938" s="39"/>
      <c r="G938" s="205"/>
    </row>
    <row r="939" spans="1:14">
      <c r="A939" s="200">
        <v>61</v>
      </c>
      <c r="B939" s="172" t="s">
        <v>1514</v>
      </c>
      <c r="C939" s="172"/>
      <c r="D939" s="217"/>
      <c r="E939" s="217"/>
      <c r="F939" s="217"/>
      <c r="G939" s="218"/>
    </row>
    <row r="940" spans="1:14" ht="42">
      <c r="A940" s="247" t="s">
        <v>818</v>
      </c>
      <c r="B940" s="246" t="s">
        <v>560</v>
      </c>
      <c r="C940" s="246" t="s">
        <v>917</v>
      </c>
      <c r="D940" s="246" t="s">
        <v>918</v>
      </c>
      <c r="E940" s="246" t="s">
        <v>919</v>
      </c>
      <c r="F940" s="246" t="s">
        <v>920</v>
      </c>
      <c r="G940" s="250" t="s">
        <v>558</v>
      </c>
      <c r="H940" s="404" t="s">
        <v>2793</v>
      </c>
      <c r="I940" s="404" t="s">
        <v>820</v>
      </c>
      <c r="J940" s="404" t="s">
        <v>2858</v>
      </c>
      <c r="K940" s="304"/>
      <c r="L940" s="805" t="s">
        <v>2793</v>
      </c>
      <c r="M940" s="805" t="s">
        <v>820</v>
      </c>
      <c r="N940" s="805" t="s">
        <v>2858</v>
      </c>
    </row>
    <row r="941" spans="1:14" ht="28">
      <c r="A941" s="91" t="s">
        <v>421</v>
      </c>
      <c r="B941" s="175" t="s">
        <v>1515</v>
      </c>
      <c r="C941" s="55">
        <v>1</v>
      </c>
      <c r="D941" s="55">
        <v>1</v>
      </c>
      <c r="E941" s="209" t="s">
        <v>561</v>
      </c>
      <c r="F941" s="57">
        <v>0</v>
      </c>
      <c r="G941" s="398">
        <f t="shared" ref="G941:G947" si="222">C941*D941*F941</f>
        <v>0</v>
      </c>
      <c r="H941" s="345" t="s">
        <v>566</v>
      </c>
      <c r="I941" s="345" t="s">
        <v>566</v>
      </c>
      <c r="J941" s="345" t="s">
        <v>566</v>
      </c>
      <c r="L941" s="806" t="str">
        <f>IF(OR(H941="Oui",H941="Yes"),G941,"")</f>
        <v/>
      </c>
      <c r="M941" s="806" t="str">
        <f>IF(OR(I941="Oui",I941="Yes"),G941,"")</f>
        <v/>
      </c>
      <c r="N941" s="806" t="str">
        <f>IF(OR(J941="Oui",J941="Yes"),G941,"")</f>
        <v/>
      </c>
    </row>
    <row r="942" spans="1:14" ht="28">
      <c r="A942" s="115" t="s">
        <v>422</v>
      </c>
      <c r="B942" s="175" t="s">
        <v>1516</v>
      </c>
      <c r="C942" s="55">
        <v>1</v>
      </c>
      <c r="D942" s="55">
        <v>1</v>
      </c>
      <c r="E942" s="209" t="s">
        <v>561</v>
      </c>
      <c r="F942" s="57">
        <v>0</v>
      </c>
      <c r="G942" s="398">
        <f t="shared" si="222"/>
        <v>0</v>
      </c>
      <c r="H942" s="345" t="s">
        <v>566</v>
      </c>
      <c r="I942" s="345" t="s">
        <v>566</v>
      </c>
      <c r="J942" s="345" t="s">
        <v>566</v>
      </c>
      <c r="L942" s="806" t="str">
        <f t="shared" ref="L942:L947" si="223">IF(OR(H942="Oui",H942="Yes"),G942,"")</f>
        <v/>
      </c>
      <c r="M942" s="806" t="str">
        <f t="shared" ref="M942:M947" si="224">IF(OR(I942="Oui",I942="Yes"),G942,"")</f>
        <v/>
      </c>
      <c r="N942" s="806" t="str">
        <f t="shared" ref="N942:N947" si="225">IF(OR(J942="Oui",J942="Yes"),G942,"")</f>
        <v/>
      </c>
    </row>
    <row r="943" spans="1:14" ht="28">
      <c r="A943" s="91" t="s">
        <v>423</v>
      </c>
      <c r="B943" s="175" t="s">
        <v>1517</v>
      </c>
      <c r="C943" s="55">
        <v>1</v>
      </c>
      <c r="D943" s="55">
        <v>1</v>
      </c>
      <c r="E943" s="209" t="s">
        <v>561</v>
      </c>
      <c r="F943" s="57">
        <v>0</v>
      </c>
      <c r="G943" s="398">
        <f t="shared" si="222"/>
        <v>0</v>
      </c>
      <c r="H943" s="345" t="s">
        <v>566</v>
      </c>
      <c r="I943" s="345" t="s">
        <v>566</v>
      </c>
      <c r="J943" s="345" t="s">
        <v>566</v>
      </c>
      <c r="L943" s="806" t="str">
        <f t="shared" si="223"/>
        <v/>
      </c>
      <c r="M943" s="806" t="str">
        <f t="shared" si="224"/>
        <v/>
      </c>
      <c r="N943" s="806" t="str">
        <f t="shared" si="225"/>
        <v/>
      </c>
    </row>
    <row r="944" spans="1:14" ht="28">
      <c r="A944" s="91" t="s">
        <v>424</v>
      </c>
      <c r="B944" s="175" t="s">
        <v>1518</v>
      </c>
      <c r="C944" s="55">
        <v>1</v>
      </c>
      <c r="D944" s="55">
        <v>1</v>
      </c>
      <c r="E944" s="209" t="s">
        <v>561</v>
      </c>
      <c r="F944" s="57">
        <v>0</v>
      </c>
      <c r="G944" s="398">
        <f t="shared" si="222"/>
        <v>0</v>
      </c>
      <c r="H944" s="345" t="s">
        <v>566</v>
      </c>
      <c r="I944" s="345" t="s">
        <v>566</v>
      </c>
      <c r="J944" s="345" t="s">
        <v>566</v>
      </c>
      <c r="L944" s="806" t="str">
        <f t="shared" si="223"/>
        <v/>
      </c>
      <c r="M944" s="806" t="str">
        <f t="shared" si="224"/>
        <v/>
      </c>
      <c r="N944" s="806" t="str">
        <f t="shared" si="225"/>
        <v/>
      </c>
    </row>
    <row r="945" spans="1:14" ht="28">
      <c r="A945" s="91" t="s">
        <v>425</v>
      </c>
      <c r="B945" s="175" t="s">
        <v>1519</v>
      </c>
      <c r="C945" s="55">
        <v>1</v>
      </c>
      <c r="D945" s="55">
        <v>1</v>
      </c>
      <c r="E945" s="209" t="s">
        <v>561</v>
      </c>
      <c r="F945" s="57">
        <v>0</v>
      </c>
      <c r="G945" s="398">
        <f t="shared" si="222"/>
        <v>0</v>
      </c>
      <c r="H945" s="345" t="s">
        <v>566</v>
      </c>
      <c r="I945" s="345" t="s">
        <v>566</v>
      </c>
      <c r="J945" s="345" t="s">
        <v>566</v>
      </c>
      <c r="L945" s="806" t="str">
        <f t="shared" si="223"/>
        <v/>
      </c>
      <c r="M945" s="806" t="str">
        <f t="shared" si="224"/>
        <v/>
      </c>
      <c r="N945" s="806" t="str">
        <f t="shared" si="225"/>
        <v/>
      </c>
    </row>
    <row r="946" spans="1:14" ht="28">
      <c r="A946" s="91" t="s">
        <v>426</v>
      </c>
      <c r="B946" s="175" t="s">
        <v>1520</v>
      </c>
      <c r="C946" s="55">
        <v>1</v>
      </c>
      <c r="D946" s="55">
        <v>1</v>
      </c>
      <c r="E946" s="209" t="s">
        <v>561</v>
      </c>
      <c r="F946" s="57">
        <v>0</v>
      </c>
      <c r="G946" s="398">
        <f t="shared" si="222"/>
        <v>0</v>
      </c>
      <c r="H946" s="345" t="s">
        <v>566</v>
      </c>
      <c r="I946" s="345" t="s">
        <v>566</v>
      </c>
      <c r="J946" s="345" t="s">
        <v>566</v>
      </c>
      <c r="L946" s="806" t="str">
        <f t="shared" si="223"/>
        <v/>
      </c>
      <c r="M946" s="806" t="str">
        <f t="shared" si="224"/>
        <v/>
      </c>
      <c r="N946" s="806" t="str">
        <f t="shared" si="225"/>
        <v/>
      </c>
    </row>
    <row r="947" spans="1:14" ht="28">
      <c r="A947" s="91" t="s">
        <v>427</v>
      </c>
      <c r="B947" s="175" t="s">
        <v>897</v>
      </c>
      <c r="C947" s="55">
        <v>1</v>
      </c>
      <c r="D947" s="55">
        <v>1</v>
      </c>
      <c r="E947" s="209" t="s">
        <v>561</v>
      </c>
      <c r="F947" s="57">
        <v>0</v>
      </c>
      <c r="G947" s="398">
        <f t="shared" si="222"/>
        <v>0</v>
      </c>
      <c r="H947" s="345" t="s">
        <v>566</v>
      </c>
      <c r="I947" s="345" t="s">
        <v>566</v>
      </c>
      <c r="J947" s="345" t="s">
        <v>566</v>
      </c>
      <c r="L947" s="806" t="str">
        <f t="shared" si="223"/>
        <v/>
      </c>
      <c r="M947" s="806" t="str">
        <f t="shared" si="224"/>
        <v/>
      </c>
      <c r="N947" s="806" t="str">
        <f t="shared" si="225"/>
        <v/>
      </c>
    </row>
    <row r="948" spans="1:14" s="51" customFormat="1" ht="19" customHeight="1">
      <c r="A948" s="202">
        <v>61</v>
      </c>
      <c r="B948" s="617" t="s">
        <v>1521</v>
      </c>
      <c r="C948" s="177"/>
      <c r="D948" s="143"/>
      <c r="E948" s="78"/>
      <c r="F948" s="78"/>
      <c r="G948" s="401">
        <f>SUM(G941:G947)</f>
        <v>0</v>
      </c>
      <c r="H948" s="244"/>
      <c r="I948" s="244"/>
      <c r="J948" s="244"/>
      <c r="L948" s="814">
        <f>SUM(L941:L947)</f>
        <v>0</v>
      </c>
      <c r="M948" s="814">
        <f>SUM(M941:M947)</f>
        <v>0</v>
      </c>
      <c r="N948" s="808">
        <f>SUM(N941:N947)</f>
        <v>0</v>
      </c>
    </row>
    <row r="949" spans="1:14">
      <c r="A949" s="86"/>
      <c r="D949" s="86"/>
      <c r="G949" s="205"/>
    </row>
    <row r="950" spans="1:14">
      <c r="A950" s="200">
        <v>62</v>
      </c>
      <c r="B950" s="172" t="s">
        <v>1522</v>
      </c>
      <c r="C950" s="172"/>
      <c r="D950" s="219"/>
      <c r="E950" s="217"/>
      <c r="F950" s="217"/>
      <c r="G950" s="218"/>
    </row>
    <row r="951" spans="1:14" ht="42">
      <c r="A951" s="247" t="s">
        <v>818</v>
      </c>
      <c r="B951" s="246" t="s">
        <v>560</v>
      </c>
      <c r="C951" s="246" t="s">
        <v>917</v>
      </c>
      <c r="D951" s="246" t="s">
        <v>918</v>
      </c>
      <c r="E951" s="246" t="s">
        <v>919</v>
      </c>
      <c r="F951" s="246" t="s">
        <v>920</v>
      </c>
      <c r="G951" s="250" t="s">
        <v>558</v>
      </c>
      <c r="H951" s="404" t="s">
        <v>2793</v>
      </c>
      <c r="I951" s="404" t="s">
        <v>820</v>
      </c>
      <c r="J951" s="404" t="s">
        <v>2858</v>
      </c>
      <c r="K951" s="304"/>
      <c r="L951" s="805" t="s">
        <v>2793</v>
      </c>
      <c r="M951" s="805" t="s">
        <v>820</v>
      </c>
      <c r="N951" s="810" t="s">
        <v>2858</v>
      </c>
    </row>
    <row r="952" spans="1:14" ht="14">
      <c r="A952" s="113">
        <v>62.01</v>
      </c>
      <c r="B952" s="192" t="s">
        <v>1523</v>
      </c>
      <c r="C952" s="150"/>
      <c r="D952" s="151"/>
      <c r="E952" s="152"/>
      <c r="F952" s="153"/>
      <c r="G952" s="932">
        <f>(C953*D953*F953)+(C954*D954*F954)</f>
        <v>0</v>
      </c>
      <c r="H952" s="918" t="s">
        <v>566</v>
      </c>
      <c r="I952" s="918" t="s">
        <v>566</v>
      </c>
      <c r="J952" s="903" t="s">
        <v>566</v>
      </c>
      <c r="L952" s="919" t="str">
        <f>IF(OR(H952="Oui",H952="Yes"),G952,"")</f>
        <v/>
      </c>
      <c r="M952" s="919" t="str">
        <f>IF(OR(I952="Oui",I952="Yes"),G952,"")</f>
        <v/>
      </c>
      <c r="N952" s="912" t="str">
        <f>IF(OR(J952="Oui",J952="Yes"),G952,"")</f>
        <v/>
      </c>
    </row>
    <row r="953" spans="1:14" ht="14">
      <c r="A953" s="106"/>
      <c r="B953" s="225" t="s">
        <v>1524</v>
      </c>
      <c r="C953" s="146">
        <v>1</v>
      </c>
      <c r="D953" s="146">
        <v>1</v>
      </c>
      <c r="E953" s="220" t="s">
        <v>561</v>
      </c>
      <c r="F953" s="149">
        <v>0</v>
      </c>
      <c r="G953" s="933"/>
      <c r="H953" s="918"/>
      <c r="I953" s="918"/>
      <c r="J953" s="904"/>
      <c r="L953" s="919"/>
      <c r="M953" s="919"/>
      <c r="N953" s="913"/>
    </row>
    <row r="954" spans="1:14" ht="14">
      <c r="A954" s="107"/>
      <c r="B954" s="227" t="s">
        <v>1355</v>
      </c>
      <c r="C954" s="144">
        <v>1</v>
      </c>
      <c r="D954" s="144">
        <v>1</v>
      </c>
      <c r="E954" s="221" t="s">
        <v>561</v>
      </c>
      <c r="F954" s="145">
        <v>0</v>
      </c>
      <c r="G954" s="934"/>
      <c r="H954" s="918"/>
      <c r="I954" s="918"/>
      <c r="J954" s="905"/>
      <c r="L954" s="919"/>
      <c r="M954" s="919"/>
      <c r="N954" s="914"/>
    </row>
    <row r="955" spans="1:14" ht="14">
      <c r="A955" s="113">
        <v>62.05</v>
      </c>
      <c r="B955" s="192" t="s">
        <v>1525</v>
      </c>
      <c r="C955" s="150"/>
      <c r="D955" s="151"/>
      <c r="E955" s="152"/>
      <c r="F955" s="153"/>
      <c r="G955" s="932">
        <f>(C956*D956*F956)+(C957*D957*F957)+(C958*D958*F958)</f>
        <v>0</v>
      </c>
      <c r="H955" s="918" t="s">
        <v>566</v>
      </c>
      <c r="I955" s="918" t="s">
        <v>566</v>
      </c>
      <c r="J955" s="903" t="s">
        <v>566</v>
      </c>
      <c r="L955" s="919" t="str">
        <f>IF(OR(H955="Oui",H955="Yes"),G955,"")</f>
        <v/>
      </c>
      <c r="M955" s="919" t="str">
        <f>IF(OR(I955="Oui",I955="Yes"),G955,"")</f>
        <v/>
      </c>
      <c r="N955" s="912" t="str">
        <f>IF(OR(J955="Oui",J955="Yes"),G955,"")</f>
        <v/>
      </c>
    </row>
    <row r="956" spans="1:14" ht="14">
      <c r="A956" s="106"/>
      <c r="B956" s="225" t="s">
        <v>1524</v>
      </c>
      <c r="C956" s="146">
        <v>1</v>
      </c>
      <c r="D956" s="146">
        <v>1</v>
      </c>
      <c r="E956" s="220" t="s">
        <v>561</v>
      </c>
      <c r="F956" s="149">
        <v>0</v>
      </c>
      <c r="G956" s="933"/>
      <c r="H956" s="918"/>
      <c r="I956" s="918"/>
      <c r="J956" s="904"/>
      <c r="L956" s="919"/>
      <c r="M956" s="919"/>
      <c r="N956" s="913"/>
    </row>
    <row r="957" spans="1:14" ht="14">
      <c r="A957" s="106"/>
      <c r="B957" s="225" t="s">
        <v>1526</v>
      </c>
      <c r="C957" s="146">
        <v>1</v>
      </c>
      <c r="D957" s="146">
        <v>1</v>
      </c>
      <c r="E957" s="220" t="s">
        <v>561</v>
      </c>
      <c r="F957" s="149">
        <v>0</v>
      </c>
      <c r="G957" s="933"/>
      <c r="H957" s="918"/>
      <c r="I957" s="918"/>
      <c r="J957" s="904"/>
      <c r="L957" s="919"/>
      <c r="M957" s="919"/>
      <c r="N957" s="913"/>
    </row>
    <row r="958" spans="1:14" ht="14">
      <c r="A958" s="107"/>
      <c r="B958" s="227" t="s">
        <v>1355</v>
      </c>
      <c r="C958" s="144">
        <v>1</v>
      </c>
      <c r="D958" s="144">
        <v>1</v>
      </c>
      <c r="E958" s="221" t="s">
        <v>561</v>
      </c>
      <c r="F958" s="145">
        <v>0</v>
      </c>
      <c r="G958" s="934"/>
      <c r="H958" s="918"/>
      <c r="I958" s="918"/>
      <c r="J958" s="905"/>
      <c r="L958" s="919"/>
      <c r="M958" s="919"/>
      <c r="N958" s="914"/>
    </row>
    <row r="959" spans="1:14" ht="28">
      <c r="A959" s="108">
        <v>62.1</v>
      </c>
      <c r="B959" s="627" t="s">
        <v>1527</v>
      </c>
      <c r="C959" s="55">
        <v>1</v>
      </c>
      <c r="D959" s="55">
        <v>1</v>
      </c>
      <c r="E959" s="209" t="s">
        <v>561</v>
      </c>
      <c r="F959" s="57">
        <v>0</v>
      </c>
      <c r="G959" s="398">
        <f>C959*D959*F959</f>
        <v>0</v>
      </c>
      <c r="H959" s="345" t="s">
        <v>566</v>
      </c>
      <c r="I959" s="345" t="s">
        <v>566</v>
      </c>
      <c r="J959" s="345" t="s">
        <v>566</v>
      </c>
      <c r="L959" s="811" t="str">
        <f>IF(OR(H959="Oui",H959="Yes"),G959,"")</f>
        <v/>
      </c>
      <c r="M959" s="811" t="str">
        <f>IF(OR(I959="Oui",I959="Yes"),G959,"")</f>
        <v/>
      </c>
      <c r="N959" s="812" t="str">
        <f>IF(OR(J959="Oui",J959="Yes"),G959,"")</f>
        <v/>
      </c>
    </row>
    <row r="960" spans="1:14" ht="14">
      <c r="A960" s="113">
        <v>62.15</v>
      </c>
      <c r="B960" s="192" t="s">
        <v>1528</v>
      </c>
      <c r="C960" s="150"/>
      <c r="D960" s="151"/>
      <c r="E960" s="152"/>
      <c r="F960" s="153"/>
      <c r="G960" s="932">
        <f>(C961*D961*F961)+(C962*D962*F962)+(C963*D963*F963)</f>
        <v>0</v>
      </c>
      <c r="H960" s="918" t="s">
        <v>566</v>
      </c>
      <c r="I960" s="918" t="s">
        <v>566</v>
      </c>
      <c r="J960" s="903" t="s">
        <v>566</v>
      </c>
      <c r="L960" s="919" t="str">
        <f>IF(OR(H960="Oui",H960="Yes"),G960,"")</f>
        <v/>
      </c>
      <c r="M960" s="919" t="str">
        <f>IF(OR(I960="Oui",I960="Yes"),G960,"")</f>
        <v/>
      </c>
      <c r="N960" s="912" t="str">
        <f>IF(OR(J960="Oui",J960="Yes"),G960,"")</f>
        <v/>
      </c>
    </row>
    <row r="961" spans="1:14" ht="14">
      <c r="A961" s="106"/>
      <c r="B961" s="225" t="s">
        <v>1524</v>
      </c>
      <c r="C961" s="146">
        <v>1</v>
      </c>
      <c r="D961" s="146">
        <v>1</v>
      </c>
      <c r="E961" s="220" t="s">
        <v>561</v>
      </c>
      <c r="F961" s="149">
        <v>0</v>
      </c>
      <c r="G961" s="933"/>
      <c r="H961" s="918"/>
      <c r="I961" s="918"/>
      <c r="J961" s="904"/>
      <c r="L961" s="919"/>
      <c r="M961" s="919"/>
      <c r="N961" s="913"/>
    </row>
    <row r="962" spans="1:14" ht="14">
      <c r="A962" s="106"/>
      <c r="B962" s="225" t="s">
        <v>1526</v>
      </c>
      <c r="C962" s="146">
        <v>1</v>
      </c>
      <c r="D962" s="146">
        <v>1</v>
      </c>
      <c r="E962" s="220" t="s">
        <v>561</v>
      </c>
      <c r="F962" s="149">
        <v>0</v>
      </c>
      <c r="G962" s="933"/>
      <c r="H962" s="918"/>
      <c r="I962" s="918"/>
      <c r="J962" s="904"/>
      <c r="L962" s="919"/>
      <c r="M962" s="919"/>
      <c r="N962" s="913"/>
    </row>
    <row r="963" spans="1:14" ht="14">
      <c r="A963" s="107"/>
      <c r="B963" s="227" t="s">
        <v>1355</v>
      </c>
      <c r="C963" s="144">
        <v>1</v>
      </c>
      <c r="D963" s="144">
        <v>1</v>
      </c>
      <c r="E963" s="221" t="s">
        <v>561</v>
      </c>
      <c r="F963" s="145">
        <v>0</v>
      </c>
      <c r="G963" s="934"/>
      <c r="H963" s="918"/>
      <c r="I963" s="918"/>
      <c r="J963" s="905"/>
      <c r="L963" s="919"/>
      <c r="M963" s="919"/>
      <c r="N963" s="914"/>
    </row>
    <row r="964" spans="1:14" ht="28">
      <c r="A964" s="92" t="s">
        <v>539</v>
      </c>
      <c r="B964" s="227" t="s">
        <v>1529</v>
      </c>
      <c r="C964" s="55">
        <v>1</v>
      </c>
      <c r="D964" s="55">
        <v>1</v>
      </c>
      <c r="E964" s="209" t="s">
        <v>561</v>
      </c>
      <c r="F964" s="57">
        <v>0</v>
      </c>
      <c r="G964" s="398">
        <f>C964*D964*F964</f>
        <v>0</v>
      </c>
      <c r="H964" s="345" t="s">
        <v>566</v>
      </c>
      <c r="I964" s="345" t="s">
        <v>566</v>
      </c>
      <c r="J964" s="345" t="s">
        <v>566</v>
      </c>
      <c r="L964" s="811" t="str">
        <f>IF(OR(H964="Oui",H964="Yes"),G964,"")</f>
        <v/>
      </c>
      <c r="M964" s="811" t="str">
        <f>IF(OR(I964="Oui",I964="Yes"),G964,"")</f>
        <v/>
      </c>
      <c r="N964" s="812" t="str">
        <f>IF(OR(J964="Oui",J964="Yes"),G964,"")</f>
        <v/>
      </c>
    </row>
    <row r="965" spans="1:14" ht="28">
      <c r="A965" s="92" t="s">
        <v>428</v>
      </c>
      <c r="B965" s="227" t="s">
        <v>1289</v>
      </c>
      <c r="C965" s="55">
        <v>1</v>
      </c>
      <c r="D965" s="55">
        <v>1</v>
      </c>
      <c r="E965" s="209" t="s">
        <v>561</v>
      </c>
      <c r="F965" s="57">
        <v>0</v>
      </c>
      <c r="G965" s="398">
        <f>C965*D965*F965</f>
        <v>0</v>
      </c>
      <c r="H965" s="345" t="s">
        <v>566</v>
      </c>
      <c r="I965" s="345" t="s">
        <v>566</v>
      </c>
      <c r="J965" s="345" t="s">
        <v>566</v>
      </c>
      <c r="L965" s="806" t="str">
        <f t="shared" ref="L965:L975" si="226">IF(OR(H965="Oui",H965="Yes"),G965,"")</f>
        <v/>
      </c>
      <c r="M965" s="806" t="str">
        <f t="shared" ref="M965:M975" si="227">IF(OR(I965="Oui",I965="Yes"),G965,"")</f>
        <v/>
      </c>
      <c r="N965" s="813" t="str">
        <f t="shared" ref="N965:N975" si="228">IF(OR(J965="Oui",J965="Yes"),G965,"")</f>
        <v/>
      </c>
    </row>
    <row r="966" spans="1:14" ht="28">
      <c r="A966" s="92" t="s">
        <v>429</v>
      </c>
      <c r="B966" s="227" t="s">
        <v>1530</v>
      </c>
      <c r="C966" s="55">
        <v>1</v>
      </c>
      <c r="D966" s="55">
        <v>1</v>
      </c>
      <c r="E966" s="209" t="s">
        <v>561</v>
      </c>
      <c r="F966" s="57">
        <v>0</v>
      </c>
      <c r="G966" s="398">
        <f t="shared" ref="G966:G982" si="229">C966*D966*F966</f>
        <v>0</v>
      </c>
      <c r="H966" s="345" t="s">
        <v>566</v>
      </c>
      <c r="I966" s="345" t="s">
        <v>566</v>
      </c>
      <c r="J966" s="345" t="s">
        <v>566</v>
      </c>
      <c r="L966" s="806" t="str">
        <f t="shared" si="226"/>
        <v/>
      </c>
      <c r="M966" s="806" t="str">
        <f t="shared" si="227"/>
        <v/>
      </c>
      <c r="N966" s="813" t="str">
        <f t="shared" si="228"/>
        <v/>
      </c>
    </row>
    <row r="967" spans="1:14" ht="28">
      <c r="A967" s="92" t="s">
        <v>544</v>
      </c>
      <c r="B967" s="227" t="s">
        <v>545</v>
      </c>
      <c r="C967" s="55">
        <v>1</v>
      </c>
      <c r="D967" s="55">
        <v>1</v>
      </c>
      <c r="E967" s="209" t="s">
        <v>561</v>
      </c>
      <c r="F967" s="57">
        <v>0</v>
      </c>
      <c r="G967" s="398">
        <f t="shared" si="229"/>
        <v>0</v>
      </c>
      <c r="H967" s="345" t="s">
        <v>566</v>
      </c>
      <c r="I967" s="345" t="s">
        <v>566</v>
      </c>
      <c r="J967" s="345" t="s">
        <v>566</v>
      </c>
      <c r="L967" s="806" t="str">
        <f t="shared" si="226"/>
        <v/>
      </c>
      <c r="M967" s="806" t="str">
        <f t="shared" si="227"/>
        <v/>
      </c>
      <c r="N967" s="813" t="str">
        <f t="shared" si="228"/>
        <v/>
      </c>
    </row>
    <row r="968" spans="1:14" ht="28">
      <c r="A968" s="92" t="s">
        <v>430</v>
      </c>
      <c r="B968" s="621" t="s">
        <v>1531</v>
      </c>
      <c r="C968" s="55">
        <v>1</v>
      </c>
      <c r="D968" s="55">
        <v>1</v>
      </c>
      <c r="E968" s="209" t="s">
        <v>561</v>
      </c>
      <c r="F968" s="57">
        <v>0</v>
      </c>
      <c r="G968" s="398">
        <f t="shared" si="229"/>
        <v>0</v>
      </c>
      <c r="H968" s="345" t="s">
        <v>566</v>
      </c>
      <c r="I968" s="345" t="s">
        <v>566</v>
      </c>
      <c r="J968" s="345" t="s">
        <v>566</v>
      </c>
      <c r="L968" s="806" t="str">
        <f t="shared" si="226"/>
        <v/>
      </c>
      <c r="M968" s="806" t="str">
        <f t="shared" si="227"/>
        <v/>
      </c>
      <c r="N968" s="813" t="str">
        <f t="shared" si="228"/>
        <v/>
      </c>
    </row>
    <row r="969" spans="1:14" ht="28">
      <c r="A969" s="92" t="s">
        <v>431</v>
      </c>
      <c r="B969" s="621" t="s">
        <v>1532</v>
      </c>
      <c r="C969" s="55">
        <v>1</v>
      </c>
      <c r="D969" s="55">
        <v>1</v>
      </c>
      <c r="E969" s="209" t="s">
        <v>561</v>
      </c>
      <c r="F969" s="57">
        <v>0</v>
      </c>
      <c r="G969" s="398">
        <f t="shared" si="229"/>
        <v>0</v>
      </c>
      <c r="H969" s="345" t="s">
        <v>566</v>
      </c>
      <c r="I969" s="345" t="s">
        <v>566</v>
      </c>
      <c r="J969" s="345" t="s">
        <v>566</v>
      </c>
      <c r="L969" s="806" t="str">
        <f t="shared" si="226"/>
        <v/>
      </c>
      <c r="M969" s="806" t="str">
        <f t="shared" si="227"/>
        <v/>
      </c>
      <c r="N969" s="813" t="str">
        <f t="shared" si="228"/>
        <v/>
      </c>
    </row>
    <row r="970" spans="1:14" ht="28">
      <c r="A970" s="92" t="s">
        <v>432</v>
      </c>
      <c r="B970" s="227" t="s">
        <v>1533</v>
      </c>
      <c r="C970" s="55">
        <v>1</v>
      </c>
      <c r="D970" s="55">
        <v>1</v>
      </c>
      <c r="E970" s="209" t="s">
        <v>561</v>
      </c>
      <c r="F970" s="57">
        <v>0</v>
      </c>
      <c r="G970" s="398">
        <f t="shared" si="229"/>
        <v>0</v>
      </c>
      <c r="H970" s="345" t="s">
        <v>566</v>
      </c>
      <c r="I970" s="345" t="s">
        <v>566</v>
      </c>
      <c r="J970" s="345" t="s">
        <v>566</v>
      </c>
      <c r="L970" s="806" t="str">
        <f t="shared" si="226"/>
        <v/>
      </c>
      <c r="M970" s="806" t="str">
        <f t="shared" si="227"/>
        <v/>
      </c>
      <c r="N970" s="813" t="str">
        <f t="shared" si="228"/>
        <v/>
      </c>
    </row>
    <row r="971" spans="1:14" ht="28">
      <c r="A971" s="92" t="s">
        <v>540</v>
      </c>
      <c r="B971" s="227" t="s">
        <v>1534</v>
      </c>
      <c r="C971" s="55">
        <v>1</v>
      </c>
      <c r="D971" s="55">
        <v>1</v>
      </c>
      <c r="E971" s="209" t="s">
        <v>561</v>
      </c>
      <c r="F971" s="57">
        <v>0</v>
      </c>
      <c r="G971" s="398">
        <f t="shared" si="229"/>
        <v>0</v>
      </c>
      <c r="H971" s="345" t="s">
        <v>566</v>
      </c>
      <c r="I971" s="345" t="s">
        <v>566</v>
      </c>
      <c r="J971" s="345" t="s">
        <v>566</v>
      </c>
      <c r="L971" s="806" t="str">
        <f t="shared" si="226"/>
        <v/>
      </c>
      <c r="M971" s="806" t="str">
        <f t="shared" si="227"/>
        <v/>
      </c>
      <c r="N971" s="813" t="str">
        <f t="shared" si="228"/>
        <v/>
      </c>
    </row>
    <row r="972" spans="1:14" ht="28">
      <c r="A972" s="92" t="s">
        <v>546</v>
      </c>
      <c r="B972" s="227" t="s">
        <v>1535</v>
      </c>
      <c r="C972" s="55">
        <v>1</v>
      </c>
      <c r="D972" s="55">
        <v>1</v>
      </c>
      <c r="E972" s="209" t="s">
        <v>561</v>
      </c>
      <c r="F972" s="57">
        <v>0</v>
      </c>
      <c r="G972" s="398">
        <f t="shared" si="229"/>
        <v>0</v>
      </c>
      <c r="H972" s="345" t="s">
        <v>566</v>
      </c>
      <c r="I972" s="345" t="s">
        <v>566</v>
      </c>
      <c r="J972" s="345" t="s">
        <v>566</v>
      </c>
      <c r="L972" s="806" t="str">
        <f t="shared" si="226"/>
        <v/>
      </c>
      <c r="M972" s="806" t="str">
        <f t="shared" si="227"/>
        <v/>
      </c>
      <c r="N972" s="813" t="str">
        <f t="shared" si="228"/>
        <v/>
      </c>
    </row>
    <row r="973" spans="1:14" ht="28">
      <c r="A973" s="92" t="s">
        <v>433</v>
      </c>
      <c r="B973" s="227" t="s">
        <v>1536</v>
      </c>
      <c r="C973" s="55">
        <v>1</v>
      </c>
      <c r="D973" s="55">
        <v>1</v>
      </c>
      <c r="E973" s="209" t="s">
        <v>561</v>
      </c>
      <c r="F973" s="57">
        <v>0</v>
      </c>
      <c r="G973" s="398">
        <f t="shared" si="229"/>
        <v>0</v>
      </c>
      <c r="H973" s="345" t="s">
        <v>566</v>
      </c>
      <c r="I973" s="345" t="s">
        <v>566</v>
      </c>
      <c r="J973" s="345" t="s">
        <v>566</v>
      </c>
      <c r="L973" s="806" t="str">
        <f t="shared" si="226"/>
        <v/>
      </c>
      <c r="M973" s="806" t="str">
        <f t="shared" si="227"/>
        <v/>
      </c>
      <c r="N973" s="813" t="str">
        <f t="shared" si="228"/>
        <v/>
      </c>
    </row>
    <row r="974" spans="1:14" ht="28">
      <c r="A974" s="92" t="s">
        <v>536</v>
      </c>
      <c r="B974" s="227" t="s">
        <v>1537</v>
      </c>
      <c r="C974" s="55">
        <v>1</v>
      </c>
      <c r="D974" s="55">
        <v>1</v>
      </c>
      <c r="E974" s="209" t="s">
        <v>561</v>
      </c>
      <c r="F974" s="57">
        <v>0</v>
      </c>
      <c r="G974" s="398">
        <f t="shared" si="229"/>
        <v>0</v>
      </c>
      <c r="H974" s="345" t="s">
        <v>566</v>
      </c>
      <c r="I974" s="345" t="s">
        <v>566</v>
      </c>
      <c r="J974" s="345" t="s">
        <v>566</v>
      </c>
      <c r="L974" s="806" t="str">
        <f t="shared" si="226"/>
        <v/>
      </c>
      <c r="M974" s="806" t="str">
        <f t="shared" si="227"/>
        <v/>
      </c>
      <c r="N974" s="813" t="str">
        <f t="shared" si="228"/>
        <v/>
      </c>
    </row>
    <row r="975" spans="1:14" ht="14">
      <c r="A975" s="946">
        <v>62.64</v>
      </c>
      <c r="B975" s="193" t="s">
        <v>1538</v>
      </c>
      <c r="C975" s="150"/>
      <c r="D975" s="151"/>
      <c r="E975" s="152"/>
      <c r="F975" s="153"/>
      <c r="G975" s="932">
        <f>(C976*D976*F976)+(C977*D977*F977)+(C978*D978*F978)</f>
        <v>0</v>
      </c>
      <c r="H975" s="918" t="s">
        <v>566</v>
      </c>
      <c r="I975" s="918" t="s">
        <v>566</v>
      </c>
      <c r="J975" s="903" t="s">
        <v>566</v>
      </c>
      <c r="L975" s="919" t="str">
        <f t="shared" si="226"/>
        <v/>
      </c>
      <c r="M975" s="919" t="str">
        <f t="shared" si="227"/>
        <v/>
      </c>
      <c r="N975" s="912" t="str">
        <f t="shared" si="228"/>
        <v/>
      </c>
    </row>
    <row r="976" spans="1:14" ht="14">
      <c r="A976" s="947"/>
      <c r="B976" s="225" t="s">
        <v>1539</v>
      </c>
      <c r="C976" s="146">
        <v>1</v>
      </c>
      <c r="D976" s="146">
        <v>1</v>
      </c>
      <c r="E976" s="220" t="s">
        <v>561</v>
      </c>
      <c r="F976" s="149">
        <v>0</v>
      </c>
      <c r="G976" s="933"/>
      <c r="H976" s="918"/>
      <c r="I976" s="918"/>
      <c r="J976" s="904"/>
      <c r="L976" s="919"/>
      <c r="M976" s="919"/>
      <c r="N976" s="913"/>
    </row>
    <row r="977" spans="1:14" ht="14">
      <c r="A977" s="947"/>
      <c r="B977" s="225" t="s">
        <v>1540</v>
      </c>
      <c r="C977" s="146">
        <v>1</v>
      </c>
      <c r="D977" s="146">
        <v>1</v>
      </c>
      <c r="E977" s="220" t="s">
        <v>561</v>
      </c>
      <c r="F977" s="149">
        <v>0</v>
      </c>
      <c r="G977" s="933"/>
      <c r="H977" s="918"/>
      <c r="I977" s="918"/>
      <c r="J977" s="904"/>
      <c r="L977" s="919"/>
      <c r="M977" s="919"/>
      <c r="N977" s="913"/>
    </row>
    <row r="978" spans="1:14" ht="14">
      <c r="A978" s="948"/>
      <c r="B978" s="227" t="s">
        <v>1541</v>
      </c>
      <c r="C978" s="144">
        <v>1</v>
      </c>
      <c r="D978" s="144">
        <v>1</v>
      </c>
      <c r="E978" s="221" t="s">
        <v>561</v>
      </c>
      <c r="F978" s="145">
        <v>0</v>
      </c>
      <c r="G978" s="934"/>
      <c r="H978" s="918"/>
      <c r="I978" s="918"/>
      <c r="J978" s="905"/>
      <c r="L978" s="919"/>
      <c r="M978" s="919"/>
      <c r="N978" s="914"/>
    </row>
    <row r="979" spans="1:14" ht="28">
      <c r="A979" s="92" t="s">
        <v>522</v>
      </c>
      <c r="B979" s="227" t="s">
        <v>1542</v>
      </c>
      <c r="C979" s="55">
        <v>1</v>
      </c>
      <c r="D979" s="55">
        <v>1</v>
      </c>
      <c r="E979" s="209" t="s">
        <v>561</v>
      </c>
      <c r="F979" s="57">
        <v>0</v>
      </c>
      <c r="G979" s="398">
        <f t="shared" si="229"/>
        <v>0</v>
      </c>
      <c r="H979" s="345" t="s">
        <v>566</v>
      </c>
      <c r="I979" s="345" t="s">
        <v>566</v>
      </c>
      <c r="J979" s="345" t="s">
        <v>566</v>
      </c>
      <c r="L979" s="806" t="str">
        <f>IF(OR(H979="Oui",H979="Yes"),G979,"")</f>
        <v/>
      </c>
      <c r="M979" s="806" t="str">
        <f>IF(OR(I979="Oui",I979="Yes"),G979,"")</f>
        <v/>
      </c>
      <c r="N979" s="813" t="str">
        <f>IF(OR(J979="Oui",J979="Yes"),G979,"")</f>
        <v/>
      </c>
    </row>
    <row r="980" spans="1:14" ht="28">
      <c r="A980" s="92" t="s">
        <v>521</v>
      </c>
      <c r="B980" s="227" t="s">
        <v>1543</v>
      </c>
      <c r="C980" s="55">
        <v>1</v>
      </c>
      <c r="D980" s="55">
        <v>1</v>
      </c>
      <c r="E980" s="209" t="s">
        <v>561</v>
      </c>
      <c r="F980" s="57">
        <v>0</v>
      </c>
      <c r="G980" s="398">
        <f t="shared" si="229"/>
        <v>0</v>
      </c>
      <c r="H980" s="345" t="s">
        <v>566</v>
      </c>
      <c r="I980" s="345" t="s">
        <v>566</v>
      </c>
      <c r="J980" s="345" t="s">
        <v>566</v>
      </c>
      <c r="L980" s="806" t="str">
        <f>IF(OR(H980="Oui",H980="Yes"),G980,"")</f>
        <v/>
      </c>
      <c r="M980" s="806" t="str">
        <f>IF(OR(I980="Oui",I980="Yes"),G980,"")</f>
        <v/>
      </c>
      <c r="N980" s="813" t="str">
        <f>IF(OR(J980="Oui",J980="Yes"),G980,"")</f>
        <v/>
      </c>
    </row>
    <row r="981" spans="1:14" ht="28">
      <c r="A981" s="92" t="s">
        <v>434</v>
      </c>
      <c r="B981" s="227" t="s">
        <v>1344</v>
      </c>
      <c r="C981" s="55">
        <v>1</v>
      </c>
      <c r="D981" s="55">
        <v>1</v>
      </c>
      <c r="E981" s="209" t="s">
        <v>561</v>
      </c>
      <c r="F981" s="57">
        <v>0</v>
      </c>
      <c r="G981" s="398">
        <f t="shared" si="229"/>
        <v>0</v>
      </c>
      <c r="H981" s="345" t="s">
        <v>566</v>
      </c>
      <c r="I981" s="345" t="s">
        <v>566</v>
      </c>
      <c r="J981" s="345" t="s">
        <v>566</v>
      </c>
      <c r="L981" s="806" t="str">
        <f>IF(OR(H981="Oui",H981="Yes"),G981,"")</f>
        <v/>
      </c>
      <c r="M981" s="806" t="str">
        <f>IF(OR(I981="Oui",I981="Yes"),G981,"")</f>
        <v/>
      </c>
      <c r="N981" s="813" t="str">
        <f>IF(OR(J981="Oui",J981="Yes"),G981,"")</f>
        <v/>
      </c>
    </row>
    <row r="982" spans="1:14" ht="28">
      <c r="A982" s="91" t="s">
        <v>435</v>
      </c>
      <c r="B982" s="193" t="s">
        <v>897</v>
      </c>
      <c r="C982" s="55">
        <v>1</v>
      </c>
      <c r="D982" s="55">
        <v>1</v>
      </c>
      <c r="E982" s="209" t="s">
        <v>561</v>
      </c>
      <c r="F982" s="57">
        <v>0</v>
      </c>
      <c r="G982" s="398">
        <f t="shared" si="229"/>
        <v>0</v>
      </c>
      <c r="H982" s="345" t="s">
        <v>566</v>
      </c>
      <c r="I982" s="345" t="s">
        <v>566</v>
      </c>
      <c r="J982" s="345" t="s">
        <v>566</v>
      </c>
      <c r="L982" s="806" t="str">
        <f>IF(OR(H982="Oui",H982="Yes"),G982,"")</f>
        <v/>
      </c>
      <c r="M982" s="806" t="str">
        <f>IF(OR(I982="Oui",I982="Yes"),G982,"")</f>
        <v/>
      </c>
      <c r="N982" s="813" t="str">
        <f>IF(OR(J982="Oui",J982="Yes"),G982,"")</f>
        <v/>
      </c>
    </row>
    <row r="983" spans="1:14" s="51" customFormat="1" ht="19" customHeight="1">
      <c r="A983" s="202">
        <v>62</v>
      </c>
      <c r="B983" s="617" t="s">
        <v>1544</v>
      </c>
      <c r="C983" s="177"/>
      <c r="D983" s="78"/>
      <c r="E983" s="78"/>
      <c r="F983" s="78"/>
      <c r="G983" s="401">
        <f>SUM(G952:G982)</f>
        <v>0</v>
      </c>
      <c r="H983" s="244"/>
      <c r="I983" s="244"/>
      <c r="J983" s="244"/>
      <c r="L983" s="814">
        <f>SUM(L952:L982)</f>
        <v>0</v>
      </c>
      <c r="M983" s="814">
        <f>SUM(M952:M982)</f>
        <v>0</v>
      </c>
      <c r="N983" s="808">
        <f>SUM(N952:N982)</f>
        <v>0</v>
      </c>
    </row>
    <row r="984" spans="1:14">
      <c r="A984" s="67"/>
      <c r="D984" s="39"/>
      <c r="G984" s="69"/>
    </row>
    <row r="985" spans="1:14">
      <c r="A985" s="34">
        <v>63</v>
      </c>
      <c r="B985" s="172" t="s">
        <v>1545</v>
      </c>
      <c r="C985" s="35"/>
      <c r="D985" s="36"/>
      <c r="E985" s="36"/>
      <c r="F985" s="36"/>
      <c r="G985" s="54"/>
    </row>
    <row r="986" spans="1:14" ht="42">
      <c r="A986" s="247" t="s">
        <v>818</v>
      </c>
      <c r="B986" s="246" t="s">
        <v>560</v>
      </c>
      <c r="C986" s="246" t="s">
        <v>917</v>
      </c>
      <c r="D986" s="246" t="s">
        <v>918</v>
      </c>
      <c r="E986" s="246" t="s">
        <v>919</v>
      </c>
      <c r="F986" s="246" t="s">
        <v>920</v>
      </c>
      <c r="G986" s="250" t="s">
        <v>558</v>
      </c>
      <c r="H986" s="404" t="s">
        <v>2793</v>
      </c>
      <c r="I986" s="404" t="s">
        <v>820</v>
      </c>
      <c r="J986" s="404" t="s">
        <v>2858</v>
      </c>
      <c r="K986" s="304"/>
      <c r="L986" s="805" t="s">
        <v>2793</v>
      </c>
      <c r="M986" s="805" t="s">
        <v>820</v>
      </c>
      <c r="N986" s="810" t="s">
        <v>2858</v>
      </c>
    </row>
    <row r="987" spans="1:14" ht="14">
      <c r="A987" s="113">
        <v>63.01</v>
      </c>
      <c r="B987" s="192" t="s">
        <v>1546</v>
      </c>
      <c r="C987" s="150"/>
      <c r="D987" s="151"/>
      <c r="E987" s="152"/>
      <c r="F987" s="153"/>
      <c r="G987" s="938">
        <f>(C988*D988*F988)+(C989*D989*F989)</f>
        <v>0</v>
      </c>
      <c r="H987" s="918" t="s">
        <v>566</v>
      </c>
      <c r="I987" s="918" t="s">
        <v>566</v>
      </c>
      <c r="J987" s="903" t="s">
        <v>566</v>
      </c>
      <c r="L987" s="919" t="str">
        <f>IF(OR(H987="Oui",H987="Yes"),G987,"")</f>
        <v/>
      </c>
      <c r="M987" s="919" t="str">
        <f>IF(OR(I987="Oui",I987="Yes"),G987,"")</f>
        <v/>
      </c>
      <c r="N987" s="912" t="str">
        <f>IF(OR(J987="Oui",J987="Yes"),G987,"")</f>
        <v/>
      </c>
    </row>
    <row r="988" spans="1:14" ht="14">
      <c r="A988" s="106"/>
      <c r="B988" s="225" t="s">
        <v>1356</v>
      </c>
      <c r="C988" s="146">
        <v>1</v>
      </c>
      <c r="D988" s="146">
        <v>1</v>
      </c>
      <c r="E988" s="147" t="s">
        <v>561</v>
      </c>
      <c r="F988" s="149">
        <v>0</v>
      </c>
      <c r="G988" s="939"/>
      <c r="H988" s="918"/>
      <c r="I988" s="918"/>
      <c r="J988" s="904"/>
      <c r="L988" s="919"/>
      <c r="M988" s="919"/>
      <c r="N988" s="913"/>
    </row>
    <row r="989" spans="1:14" ht="14">
      <c r="A989" s="107"/>
      <c r="B989" s="227" t="s">
        <v>1355</v>
      </c>
      <c r="C989" s="144">
        <v>1</v>
      </c>
      <c r="D989" s="144">
        <v>1</v>
      </c>
      <c r="E989" s="148" t="s">
        <v>561</v>
      </c>
      <c r="F989" s="145">
        <v>0</v>
      </c>
      <c r="G989" s="940"/>
      <c r="H989" s="918"/>
      <c r="I989" s="918"/>
      <c r="J989" s="905"/>
      <c r="L989" s="919"/>
      <c r="M989" s="919"/>
      <c r="N989" s="914"/>
    </row>
    <row r="990" spans="1:14" ht="14">
      <c r="A990" s="113">
        <v>63.05</v>
      </c>
      <c r="B990" s="192" t="s">
        <v>1547</v>
      </c>
      <c r="C990" s="150"/>
      <c r="D990" s="151"/>
      <c r="E990" s="152"/>
      <c r="F990" s="153"/>
      <c r="G990" s="938">
        <f>(C991*D991*F991)+(C992*D992*F992)</f>
        <v>0</v>
      </c>
      <c r="H990" s="918" t="s">
        <v>566</v>
      </c>
      <c r="I990" s="918" t="s">
        <v>566</v>
      </c>
      <c r="J990" s="903" t="s">
        <v>566</v>
      </c>
      <c r="L990" s="919" t="str">
        <f>IF(OR(H990="Oui",H990="Yes"),G990,"")</f>
        <v/>
      </c>
      <c r="M990" s="919" t="str">
        <f>IF(OR(I990="Oui",I990="Yes"),G990,"")</f>
        <v/>
      </c>
      <c r="N990" s="912" t="str">
        <f>IF(OR(J990="Oui",J990="Yes"),G990,"")</f>
        <v/>
      </c>
    </row>
    <row r="991" spans="1:14" ht="14">
      <c r="A991" s="106"/>
      <c r="B991" s="225" t="s">
        <v>1356</v>
      </c>
      <c r="C991" s="146">
        <v>1</v>
      </c>
      <c r="D991" s="146">
        <v>1</v>
      </c>
      <c r="E991" s="147" t="s">
        <v>561</v>
      </c>
      <c r="F991" s="149">
        <v>0</v>
      </c>
      <c r="G991" s="939"/>
      <c r="H991" s="918"/>
      <c r="I991" s="918"/>
      <c r="J991" s="904"/>
      <c r="L991" s="919"/>
      <c r="M991" s="919"/>
      <c r="N991" s="913"/>
    </row>
    <row r="992" spans="1:14" ht="14">
      <c r="A992" s="107"/>
      <c r="B992" s="227" t="s">
        <v>1355</v>
      </c>
      <c r="C992" s="144">
        <v>1</v>
      </c>
      <c r="D992" s="144">
        <v>1</v>
      </c>
      <c r="E992" s="148" t="s">
        <v>561</v>
      </c>
      <c r="F992" s="145">
        <v>0</v>
      </c>
      <c r="G992" s="940"/>
      <c r="H992" s="918"/>
      <c r="I992" s="918"/>
      <c r="J992" s="905"/>
      <c r="L992" s="919"/>
      <c r="M992" s="919"/>
      <c r="N992" s="914"/>
    </row>
    <row r="993" spans="1:14" ht="14">
      <c r="A993" s="113">
        <v>63.1</v>
      </c>
      <c r="B993" s="192" t="s">
        <v>1548</v>
      </c>
      <c r="C993" s="150"/>
      <c r="D993" s="151"/>
      <c r="E993" s="152"/>
      <c r="F993" s="153"/>
      <c r="G993" s="938">
        <f>(C994*D994*F994)+(C995*D995*F995)</f>
        <v>0</v>
      </c>
      <c r="H993" s="918" t="s">
        <v>566</v>
      </c>
      <c r="I993" s="918" t="s">
        <v>566</v>
      </c>
      <c r="J993" s="903" t="s">
        <v>566</v>
      </c>
      <c r="L993" s="919" t="str">
        <f>IF(OR(H993="Oui",H993="Yes"),G993,"")</f>
        <v/>
      </c>
      <c r="M993" s="919" t="str">
        <f>IF(OR(I993="Oui",I993="Yes"),G993,"")</f>
        <v/>
      </c>
      <c r="N993" s="912" t="str">
        <f>IF(OR(J993="Oui",J993="Yes"),G993,"")</f>
        <v/>
      </c>
    </row>
    <row r="994" spans="1:14" ht="14">
      <c r="A994" s="106"/>
      <c r="B994" s="225" t="s">
        <v>515</v>
      </c>
      <c r="C994" s="146">
        <v>1</v>
      </c>
      <c r="D994" s="146">
        <v>1</v>
      </c>
      <c r="E994" s="147" t="s">
        <v>561</v>
      </c>
      <c r="F994" s="149">
        <v>0</v>
      </c>
      <c r="G994" s="939"/>
      <c r="H994" s="918"/>
      <c r="I994" s="918"/>
      <c r="J994" s="904"/>
      <c r="L994" s="919"/>
      <c r="M994" s="919"/>
      <c r="N994" s="913"/>
    </row>
    <row r="995" spans="1:14" ht="14">
      <c r="A995" s="107"/>
      <c r="B995" s="227" t="s">
        <v>1355</v>
      </c>
      <c r="C995" s="144">
        <v>1</v>
      </c>
      <c r="D995" s="144">
        <v>1</v>
      </c>
      <c r="E995" s="148" t="s">
        <v>561</v>
      </c>
      <c r="F995" s="145">
        <v>0</v>
      </c>
      <c r="G995" s="940"/>
      <c r="H995" s="918"/>
      <c r="I995" s="918"/>
      <c r="J995" s="905"/>
      <c r="L995" s="919"/>
      <c r="M995" s="919"/>
      <c r="N995" s="914"/>
    </row>
    <row r="996" spans="1:14" ht="14">
      <c r="A996" s="113">
        <v>63.15</v>
      </c>
      <c r="B996" s="192" t="s">
        <v>1549</v>
      </c>
      <c r="C996" s="150"/>
      <c r="D996" s="151"/>
      <c r="E996" s="152"/>
      <c r="F996" s="153"/>
      <c r="G996" s="938">
        <f>(C997*D997*F997)+(C998*D998*F998)</f>
        <v>0</v>
      </c>
      <c r="H996" s="918" t="s">
        <v>566</v>
      </c>
      <c r="I996" s="918" t="s">
        <v>566</v>
      </c>
      <c r="J996" s="903" t="s">
        <v>566</v>
      </c>
      <c r="L996" s="919" t="str">
        <f>IF(OR(H996="Oui",H996="Yes"),G996,"")</f>
        <v/>
      </c>
      <c r="M996" s="919" t="str">
        <f>IF(OR(I996="Oui",I996="Yes"),G996,"")</f>
        <v/>
      </c>
      <c r="N996" s="912" t="str">
        <f>IF(OR(J996="Oui",J996="Yes"),G996,"")</f>
        <v/>
      </c>
    </row>
    <row r="997" spans="1:14" ht="14">
      <c r="A997" s="106"/>
      <c r="B997" s="225" t="s">
        <v>515</v>
      </c>
      <c r="C997" s="146">
        <v>1</v>
      </c>
      <c r="D997" s="146">
        <v>1</v>
      </c>
      <c r="E997" s="147" t="s">
        <v>561</v>
      </c>
      <c r="F997" s="149">
        <v>0</v>
      </c>
      <c r="G997" s="939"/>
      <c r="H997" s="918"/>
      <c r="I997" s="918"/>
      <c r="J997" s="904"/>
      <c r="L997" s="919"/>
      <c r="M997" s="919"/>
      <c r="N997" s="913"/>
    </row>
    <row r="998" spans="1:14" ht="14">
      <c r="A998" s="107"/>
      <c r="B998" s="227" t="s">
        <v>1355</v>
      </c>
      <c r="C998" s="144">
        <v>1</v>
      </c>
      <c r="D998" s="144">
        <v>1</v>
      </c>
      <c r="E998" s="148" t="s">
        <v>561</v>
      </c>
      <c r="F998" s="145">
        <v>0</v>
      </c>
      <c r="G998" s="940"/>
      <c r="H998" s="918"/>
      <c r="I998" s="918"/>
      <c r="J998" s="905"/>
      <c r="L998" s="919"/>
      <c r="M998" s="919"/>
      <c r="N998" s="914"/>
    </row>
    <row r="999" spans="1:14" ht="14">
      <c r="A999" s="113">
        <v>63.2</v>
      </c>
      <c r="B999" s="192" t="s">
        <v>1550</v>
      </c>
      <c r="C999" s="150"/>
      <c r="D999" s="151"/>
      <c r="E999" s="152"/>
      <c r="F999" s="153"/>
      <c r="G999" s="938">
        <f>(C1000*D1000*F1000)+(C1001*D1001*F1001)</f>
        <v>0</v>
      </c>
      <c r="H999" s="918" t="s">
        <v>566</v>
      </c>
      <c r="I999" s="918" t="s">
        <v>566</v>
      </c>
      <c r="J999" s="903" t="s">
        <v>566</v>
      </c>
      <c r="L999" s="919" t="str">
        <f>IF(OR(H999="Oui",H999="Yes"),G999,"")</f>
        <v/>
      </c>
      <c r="M999" s="919" t="str">
        <f>IF(OR(I999="Oui",I999="Yes"),G999,"")</f>
        <v/>
      </c>
      <c r="N999" s="912" t="str">
        <f>IF(OR(J999="Oui",J999="Yes"),G999,"")</f>
        <v/>
      </c>
    </row>
    <row r="1000" spans="1:14" ht="14">
      <c r="A1000" s="106"/>
      <c r="B1000" s="225" t="s">
        <v>515</v>
      </c>
      <c r="C1000" s="146">
        <v>1</v>
      </c>
      <c r="D1000" s="146">
        <v>1</v>
      </c>
      <c r="E1000" s="147" t="s">
        <v>561</v>
      </c>
      <c r="F1000" s="149">
        <v>0</v>
      </c>
      <c r="G1000" s="939"/>
      <c r="H1000" s="918"/>
      <c r="I1000" s="918"/>
      <c r="J1000" s="904"/>
      <c r="L1000" s="919"/>
      <c r="M1000" s="919"/>
      <c r="N1000" s="913"/>
    </row>
    <row r="1001" spans="1:14" ht="14">
      <c r="A1001" s="107"/>
      <c r="B1001" s="227" t="s">
        <v>1355</v>
      </c>
      <c r="C1001" s="144">
        <v>1</v>
      </c>
      <c r="D1001" s="144">
        <v>1</v>
      </c>
      <c r="E1001" s="148" t="s">
        <v>561</v>
      </c>
      <c r="F1001" s="145">
        <v>0</v>
      </c>
      <c r="G1001" s="940"/>
      <c r="H1001" s="918"/>
      <c r="I1001" s="918"/>
      <c r="J1001" s="905"/>
      <c r="L1001" s="919"/>
      <c r="M1001" s="919"/>
      <c r="N1001" s="914"/>
    </row>
    <row r="1002" spans="1:14" ht="14">
      <c r="A1002" s="113">
        <v>63.25</v>
      </c>
      <c r="B1002" s="192" t="s">
        <v>1551</v>
      </c>
      <c r="C1002" s="150"/>
      <c r="D1002" s="151"/>
      <c r="E1002" s="152"/>
      <c r="F1002" s="153"/>
      <c r="G1002" s="938">
        <f>(C1003*D1003*F1003)+(C1004*D1004*F1004)</f>
        <v>0</v>
      </c>
      <c r="H1002" s="918" t="s">
        <v>566</v>
      </c>
      <c r="I1002" s="918" t="s">
        <v>566</v>
      </c>
      <c r="J1002" s="903" t="s">
        <v>566</v>
      </c>
      <c r="L1002" s="919" t="str">
        <f>IF(OR(H1002="Oui",H1002="Yes"),G1002,"")</f>
        <v/>
      </c>
      <c r="M1002" s="919" t="str">
        <f>IF(OR(I1002="Oui",I1002="Yes"),G1002,"")</f>
        <v/>
      </c>
      <c r="N1002" s="912" t="str">
        <f>IF(OR(J1002="Oui",J1002="Yes"),G1002,"")</f>
        <v/>
      </c>
    </row>
    <row r="1003" spans="1:14" ht="14">
      <c r="A1003" s="106"/>
      <c r="B1003" s="225" t="s">
        <v>515</v>
      </c>
      <c r="C1003" s="146">
        <v>1</v>
      </c>
      <c r="D1003" s="146">
        <v>1</v>
      </c>
      <c r="E1003" s="147" t="s">
        <v>561</v>
      </c>
      <c r="F1003" s="149">
        <v>0</v>
      </c>
      <c r="G1003" s="939"/>
      <c r="H1003" s="918"/>
      <c r="I1003" s="918"/>
      <c r="J1003" s="904"/>
      <c r="L1003" s="919"/>
      <c r="M1003" s="919"/>
      <c r="N1003" s="913"/>
    </row>
    <row r="1004" spans="1:14" ht="14">
      <c r="A1004" s="107"/>
      <c r="B1004" s="227" t="s">
        <v>1355</v>
      </c>
      <c r="C1004" s="144">
        <v>1</v>
      </c>
      <c r="D1004" s="144">
        <v>1</v>
      </c>
      <c r="E1004" s="148" t="s">
        <v>561</v>
      </c>
      <c r="F1004" s="145">
        <v>0</v>
      </c>
      <c r="G1004" s="940"/>
      <c r="H1004" s="918"/>
      <c r="I1004" s="918"/>
      <c r="J1004" s="905"/>
      <c r="L1004" s="919"/>
      <c r="M1004" s="919"/>
      <c r="N1004" s="914"/>
    </row>
    <row r="1005" spans="1:14" ht="14">
      <c r="A1005" s="113">
        <v>63.3</v>
      </c>
      <c r="B1005" s="192" t="s">
        <v>1552</v>
      </c>
      <c r="C1005" s="150"/>
      <c r="D1005" s="151"/>
      <c r="E1005" s="152"/>
      <c r="F1005" s="153"/>
      <c r="G1005" s="941">
        <f>(C1006*D1006*F1006)+(C1007*D1007*F1007)+(C1008*D1008*F1008)</f>
        <v>0</v>
      </c>
      <c r="H1005" s="918" t="s">
        <v>566</v>
      </c>
      <c r="I1005" s="918" t="s">
        <v>566</v>
      </c>
      <c r="J1005" s="903" t="s">
        <v>566</v>
      </c>
      <c r="L1005" s="919" t="str">
        <f>IF(OR(H1005="Oui",H1005="Yes"),G1005,"")</f>
        <v/>
      </c>
      <c r="M1005" s="919" t="str">
        <f>IF(OR(I1005="Oui",I1005="Yes"),G1005,"")</f>
        <v/>
      </c>
      <c r="N1005" s="912" t="str">
        <f>IF(OR(J1005="Oui",J1005="Yes"),G1005,"")</f>
        <v/>
      </c>
    </row>
    <row r="1006" spans="1:14" ht="14">
      <c r="A1006" s="106"/>
      <c r="B1006" s="225" t="s">
        <v>1553</v>
      </c>
      <c r="C1006" s="146">
        <v>1</v>
      </c>
      <c r="D1006" s="146">
        <v>1</v>
      </c>
      <c r="E1006" s="147" t="s">
        <v>561</v>
      </c>
      <c r="F1006" s="149">
        <v>0</v>
      </c>
      <c r="G1006" s="942"/>
      <c r="H1006" s="918"/>
      <c r="I1006" s="918"/>
      <c r="J1006" s="904"/>
      <c r="L1006" s="919"/>
      <c r="M1006" s="919"/>
      <c r="N1006" s="913"/>
    </row>
    <row r="1007" spans="1:14" ht="14">
      <c r="A1007" s="106"/>
      <c r="B1007" s="225" t="s">
        <v>1554</v>
      </c>
      <c r="C1007" s="146">
        <v>1</v>
      </c>
      <c r="D1007" s="146">
        <v>1</v>
      </c>
      <c r="E1007" s="147" t="s">
        <v>561</v>
      </c>
      <c r="F1007" s="149">
        <v>0</v>
      </c>
      <c r="G1007" s="942"/>
      <c r="H1007" s="918"/>
      <c r="I1007" s="918"/>
      <c r="J1007" s="904"/>
      <c r="L1007" s="919"/>
      <c r="M1007" s="919"/>
      <c r="N1007" s="913"/>
    </row>
    <row r="1008" spans="1:14" ht="14">
      <c r="A1008" s="107"/>
      <c r="B1008" s="227" t="s">
        <v>1555</v>
      </c>
      <c r="C1008" s="144">
        <v>1</v>
      </c>
      <c r="D1008" s="144">
        <v>1</v>
      </c>
      <c r="E1008" s="148" t="s">
        <v>561</v>
      </c>
      <c r="F1008" s="145">
        <v>0</v>
      </c>
      <c r="G1008" s="943"/>
      <c r="H1008" s="918"/>
      <c r="I1008" s="918"/>
      <c r="J1008" s="905"/>
      <c r="L1008" s="919"/>
      <c r="M1008" s="919"/>
      <c r="N1008" s="914"/>
    </row>
    <row r="1009" spans="1:14" ht="14">
      <c r="A1009" s="116">
        <v>63.35</v>
      </c>
      <c r="B1009" s="192" t="s">
        <v>1556</v>
      </c>
      <c r="C1009" s="150"/>
      <c r="D1009" s="151"/>
      <c r="E1009" s="152"/>
      <c r="F1009" s="153"/>
      <c r="G1009" s="938">
        <f>(C1010*D1010*F1010)+(C1011*D1011*F1011)</f>
        <v>0</v>
      </c>
      <c r="H1009" s="918" t="s">
        <v>566</v>
      </c>
      <c r="I1009" s="918" t="s">
        <v>566</v>
      </c>
      <c r="J1009" s="903" t="s">
        <v>566</v>
      </c>
      <c r="L1009" s="919" t="str">
        <f>IF(OR(H1009="Oui",H1009="Yes"),G1009,"")</f>
        <v/>
      </c>
      <c r="M1009" s="919" t="str">
        <f>IF(OR(I1009="Oui",I1009="Yes"),G1009,"")</f>
        <v/>
      </c>
      <c r="N1009" s="912" t="str">
        <f>IF(OR(J1009="Oui",J1009="Yes"),G1009,"")</f>
        <v/>
      </c>
    </row>
    <row r="1010" spans="1:14" ht="14">
      <c r="A1010" s="117"/>
      <c r="B1010" s="225" t="s">
        <v>515</v>
      </c>
      <c r="C1010" s="146">
        <v>1</v>
      </c>
      <c r="D1010" s="146">
        <v>1</v>
      </c>
      <c r="E1010" s="147" t="s">
        <v>561</v>
      </c>
      <c r="F1010" s="149">
        <v>0</v>
      </c>
      <c r="G1010" s="939"/>
      <c r="H1010" s="918"/>
      <c r="I1010" s="918"/>
      <c r="J1010" s="904"/>
      <c r="L1010" s="919"/>
      <c r="M1010" s="919"/>
      <c r="N1010" s="913"/>
    </row>
    <row r="1011" spans="1:14" ht="14">
      <c r="A1011" s="118"/>
      <c r="B1011" s="227" t="s">
        <v>1557</v>
      </c>
      <c r="C1011" s="144">
        <v>1</v>
      </c>
      <c r="D1011" s="144">
        <v>1</v>
      </c>
      <c r="E1011" s="148" t="s">
        <v>561</v>
      </c>
      <c r="F1011" s="145">
        <v>0</v>
      </c>
      <c r="G1011" s="940"/>
      <c r="H1011" s="918"/>
      <c r="I1011" s="918"/>
      <c r="J1011" s="905"/>
      <c r="L1011" s="919"/>
      <c r="M1011" s="919"/>
      <c r="N1011" s="914"/>
    </row>
    <row r="1012" spans="1:14" ht="28">
      <c r="A1012" s="91" t="s">
        <v>436</v>
      </c>
      <c r="B1012" s="175" t="s">
        <v>1558</v>
      </c>
      <c r="C1012" s="55">
        <v>1</v>
      </c>
      <c r="D1012" s="55">
        <v>1</v>
      </c>
      <c r="E1012" s="56" t="s">
        <v>561</v>
      </c>
      <c r="F1012" s="57">
        <v>0</v>
      </c>
      <c r="G1012" s="398">
        <f>C1012*D1012*F1012</f>
        <v>0</v>
      </c>
      <c r="H1012" s="345" t="s">
        <v>566</v>
      </c>
      <c r="I1012" s="345" t="s">
        <v>566</v>
      </c>
      <c r="J1012" s="345" t="s">
        <v>566</v>
      </c>
      <c r="L1012" s="806" t="str">
        <f>IF(OR(H1012="Oui",H1012="Yes"),G1012,"")</f>
        <v/>
      </c>
      <c r="M1012" s="806" t="str">
        <f>IF(OR(I1012="Oui",I1012="Yes"),G1012,"")</f>
        <v/>
      </c>
      <c r="N1012" s="813" t="str">
        <f>IF(OR(J1012="Oui",J1012="Yes"),G1012,"")</f>
        <v/>
      </c>
    </row>
    <row r="1013" spans="1:14" ht="28">
      <c r="A1013" s="89" t="s">
        <v>437</v>
      </c>
      <c r="B1013" s="175" t="s">
        <v>897</v>
      </c>
      <c r="C1013" s="55">
        <v>1</v>
      </c>
      <c r="D1013" s="55">
        <v>1</v>
      </c>
      <c r="E1013" s="56" t="s">
        <v>561</v>
      </c>
      <c r="F1013" s="57">
        <v>0</v>
      </c>
      <c r="G1013" s="398">
        <f>C1013*D1013*F1013</f>
        <v>0</v>
      </c>
      <c r="H1013" s="345" t="s">
        <v>566</v>
      </c>
      <c r="I1013" s="345" t="s">
        <v>566</v>
      </c>
      <c r="J1013" s="345" t="s">
        <v>566</v>
      </c>
      <c r="L1013" s="806" t="str">
        <f>IF(OR(H1013="Oui",H1013="Yes"),G1013,"")</f>
        <v/>
      </c>
      <c r="M1013" s="806" t="str">
        <f>IF(OR(I1013="Oui",I1013="Yes"),G1013,"")</f>
        <v/>
      </c>
      <c r="N1013" s="813" t="str">
        <f>IF(OR(J1013="Oui",J1013="Yes"),G1013,"")</f>
        <v/>
      </c>
    </row>
    <row r="1014" spans="1:14" s="51" customFormat="1" ht="19" customHeight="1">
      <c r="A1014" s="88">
        <v>63</v>
      </c>
      <c r="B1014" s="617" t="s">
        <v>1559</v>
      </c>
      <c r="C1014" s="77"/>
      <c r="D1014" s="78"/>
      <c r="E1014" s="78"/>
      <c r="F1014" s="78"/>
      <c r="G1014" s="399">
        <f>SUM(G987:G1013)</f>
        <v>0</v>
      </c>
      <c r="H1014" s="244"/>
      <c r="I1014" s="244"/>
      <c r="J1014" s="244"/>
      <c r="L1014" s="808">
        <f>SUM(L987:L1013)</f>
        <v>0</v>
      </c>
      <c r="M1014" s="808">
        <f>SUM(M987:M1013)</f>
        <v>0</v>
      </c>
      <c r="N1014" s="808">
        <f>SUM(N987:N1013)</f>
        <v>0</v>
      </c>
    </row>
    <row r="1015" spans="1:14">
      <c r="A1015" s="67"/>
      <c r="D1015" s="39"/>
      <c r="G1015" s="69"/>
    </row>
    <row r="1016" spans="1:14">
      <c r="A1016" s="87">
        <v>64</v>
      </c>
      <c r="B1016" s="173" t="s">
        <v>1560</v>
      </c>
      <c r="C1016" s="70"/>
      <c r="D1016" s="71"/>
      <c r="E1016" s="71"/>
      <c r="F1016" s="71"/>
      <c r="G1016" s="80"/>
    </row>
    <row r="1017" spans="1:14" ht="42">
      <c r="A1017" s="247" t="s">
        <v>818</v>
      </c>
      <c r="B1017" s="246" t="s">
        <v>560</v>
      </c>
      <c r="C1017" s="246" t="s">
        <v>917</v>
      </c>
      <c r="D1017" s="246" t="s">
        <v>918</v>
      </c>
      <c r="E1017" s="246" t="s">
        <v>919</v>
      </c>
      <c r="F1017" s="246" t="s">
        <v>920</v>
      </c>
      <c r="G1017" s="250" t="s">
        <v>558</v>
      </c>
      <c r="H1017" s="404" t="s">
        <v>2793</v>
      </c>
      <c r="I1017" s="404" t="s">
        <v>820</v>
      </c>
      <c r="J1017" s="404" t="s">
        <v>2858</v>
      </c>
      <c r="K1017" s="304"/>
      <c r="L1017" s="805" t="s">
        <v>2793</v>
      </c>
      <c r="M1017" s="805" t="s">
        <v>820</v>
      </c>
      <c r="N1017" s="805" t="s">
        <v>2858</v>
      </c>
    </row>
    <row r="1018" spans="1:14" ht="28">
      <c r="A1018" s="91" t="s">
        <v>438</v>
      </c>
      <c r="B1018" s="696" t="s">
        <v>1561</v>
      </c>
      <c r="C1018" s="55">
        <v>1</v>
      </c>
      <c r="D1018" s="55">
        <v>1</v>
      </c>
      <c r="E1018" s="56" t="s">
        <v>561</v>
      </c>
      <c r="F1018" s="57">
        <v>0</v>
      </c>
      <c r="G1018" s="398">
        <f t="shared" ref="G1018:G1035" si="230">C1018*D1018*F1018</f>
        <v>0</v>
      </c>
      <c r="H1018" s="345" t="s">
        <v>566</v>
      </c>
      <c r="I1018" s="345" t="s">
        <v>566</v>
      </c>
      <c r="J1018" s="345" t="s">
        <v>566</v>
      </c>
      <c r="L1018" s="806" t="str">
        <f>IF(OR(H1018="Oui",H1018="Yes"),G1018,"")</f>
        <v/>
      </c>
      <c r="M1018" s="806" t="str">
        <f>IF(OR(I1018="Oui",I1018="Yes"),G1018,"")</f>
        <v/>
      </c>
      <c r="N1018" s="806" t="str">
        <f>IF(OR(J1018="Oui",J1018="Yes"),G1018,"")</f>
        <v/>
      </c>
    </row>
    <row r="1019" spans="1:14" ht="28">
      <c r="A1019" s="91" t="s">
        <v>439</v>
      </c>
      <c r="B1019" s="696" t="s">
        <v>1562</v>
      </c>
      <c r="C1019" s="55">
        <v>1</v>
      </c>
      <c r="D1019" s="55">
        <v>1</v>
      </c>
      <c r="E1019" s="56" t="s">
        <v>561</v>
      </c>
      <c r="F1019" s="57">
        <v>0</v>
      </c>
      <c r="G1019" s="398">
        <f t="shared" si="230"/>
        <v>0</v>
      </c>
      <c r="H1019" s="345" t="s">
        <v>566</v>
      </c>
      <c r="I1019" s="345" t="s">
        <v>566</v>
      </c>
      <c r="J1019" s="345" t="s">
        <v>566</v>
      </c>
      <c r="L1019" s="806" t="str">
        <f t="shared" ref="L1019:L1035" si="231">IF(OR(H1019="Oui",H1019="Yes"),G1019,"")</f>
        <v/>
      </c>
      <c r="M1019" s="806" t="str">
        <f t="shared" ref="M1019:M1035" si="232">IF(OR(I1019="Oui",I1019="Yes"),G1019,"")</f>
        <v/>
      </c>
      <c r="N1019" s="806" t="str">
        <f t="shared" ref="N1019:N1035" si="233">IF(OR(J1019="Oui",J1019="Yes"),G1019,"")</f>
        <v/>
      </c>
    </row>
    <row r="1020" spans="1:14" ht="28">
      <c r="A1020" s="91" t="s">
        <v>440</v>
      </c>
      <c r="B1020" s="696" t="s">
        <v>1563</v>
      </c>
      <c r="C1020" s="55">
        <v>1</v>
      </c>
      <c r="D1020" s="55">
        <v>1</v>
      </c>
      <c r="E1020" s="56" t="s">
        <v>561</v>
      </c>
      <c r="F1020" s="57">
        <v>0</v>
      </c>
      <c r="G1020" s="398">
        <f t="shared" si="230"/>
        <v>0</v>
      </c>
      <c r="H1020" s="345" t="s">
        <v>566</v>
      </c>
      <c r="I1020" s="345" t="s">
        <v>566</v>
      </c>
      <c r="J1020" s="345" t="s">
        <v>566</v>
      </c>
      <c r="L1020" s="806" t="str">
        <f t="shared" si="231"/>
        <v/>
      </c>
      <c r="M1020" s="806" t="str">
        <f t="shared" si="232"/>
        <v/>
      </c>
      <c r="N1020" s="806" t="str">
        <f t="shared" si="233"/>
        <v/>
      </c>
    </row>
    <row r="1021" spans="1:14" ht="28">
      <c r="A1021" s="91" t="s">
        <v>441</v>
      </c>
      <c r="B1021" s="694" t="s">
        <v>1564</v>
      </c>
      <c r="C1021" s="55">
        <v>1</v>
      </c>
      <c r="D1021" s="55">
        <v>1</v>
      </c>
      <c r="E1021" s="56" t="s">
        <v>561</v>
      </c>
      <c r="F1021" s="57">
        <v>0</v>
      </c>
      <c r="G1021" s="398">
        <f t="shared" si="230"/>
        <v>0</v>
      </c>
      <c r="H1021" s="345" t="s">
        <v>566</v>
      </c>
      <c r="I1021" s="345" t="s">
        <v>566</v>
      </c>
      <c r="J1021" s="345" t="s">
        <v>566</v>
      </c>
      <c r="L1021" s="806" t="str">
        <f t="shared" si="231"/>
        <v/>
      </c>
      <c r="M1021" s="806" t="str">
        <f t="shared" si="232"/>
        <v/>
      </c>
      <c r="N1021" s="806" t="str">
        <f t="shared" si="233"/>
        <v/>
      </c>
    </row>
    <row r="1022" spans="1:14" ht="28">
      <c r="A1022" s="91" t="s">
        <v>442</v>
      </c>
      <c r="B1022" s="696" t="s">
        <v>1565</v>
      </c>
      <c r="C1022" s="55">
        <v>1</v>
      </c>
      <c r="D1022" s="55">
        <v>1</v>
      </c>
      <c r="E1022" s="56" t="s">
        <v>561</v>
      </c>
      <c r="F1022" s="57">
        <v>0</v>
      </c>
      <c r="G1022" s="398">
        <f t="shared" si="230"/>
        <v>0</v>
      </c>
      <c r="H1022" s="345" t="s">
        <v>566</v>
      </c>
      <c r="I1022" s="345" t="s">
        <v>566</v>
      </c>
      <c r="J1022" s="345" t="s">
        <v>566</v>
      </c>
      <c r="L1022" s="806" t="str">
        <f t="shared" si="231"/>
        <v/>
      </c>
      <c r="M1022" s="806" t="str">
        <f t="shared" si="232"/>
        <v/>
      </c>
      <c r="N1022" s="806" t="str">
        <f t="shared" si="233"/>
        <v/>
      </c>
    </row>
    <row r="1023" spans="1:14" ht="28">
      <c r="A1023" s="91" t="s">
        <v>443</v>
      </c>
      <c r="B1023" s="696" t="s">
        <v>1566</v>
      </c>
      <c r="C1023" s="55">
        <v>1</v>
      </c>
      <c r="D1023" s="55">
        <v>1</v>
      </c>
      <c r="E1023" s="56" t="s">
        <v>561</v>
      </c>
      <c r="F1023" s="57">
        <v>0</v>
      </c>
      <c r="G1023" s="398">
        <f t="shared" si="230"/>
        <v>0</v>
      </c>
      <c r="H1023" s="345" t="s">
        <v>566</v>
      </c>
      <c r="I1023" s="345" t="s">
        <v>566</v>
      </c>
      <c r="J1023" s="345" t="s">
        <v>566</v>
      </c>
      <c r="L1023" s="806" t="str">
        <f t="shared" si="231"/>
        <v/>
      </c>
      <c r="M1023" s="806" t="str">
        <f t="shared" si="232"/>
        <v/>
      </c>
      <c r="N1023" s="806" t="str">
        <f t="shared" si="233"/>
        <v/>
      </c>
    </row>
    <row r="1024" spans="1:14" ht="28">
      <c r="A1024" s="91" t="s">
        <v>444</v>
      </c>
      <c r="B1024" s="696" t="s">
        <v>1567</v>
      </c>
      <c r="C1024" s="55">
        <v>1</v>
      </c>
      <c r="D1024" s="55">
        <v>1</v>
      </c>
      <c r="E1024" s="56" t="s">
        <v>561</v>
      </c>
      <c r="F1024" s="57">
        <v>0</v>
      </c>
      <c r="G1024" s="398">
        <f t="shared" si="230"/>
        <v>0</v>
      </c>
      <c r="H1024" s="345" t="s">
        <v>566</v>
      </c>
      <c r="I1024" s="345" t="s">
        <v>566</v>
      </c>
      <c r="J1024" s="345" t="s">
        <v>566</v>
      </c>
      <c r="L1024" s="806" t="str">
        <f t="shared" si="231"/>
        <v/>
      </c>
      <c r="M1024" s="806" t="str">
        <f t="shared" si="232"/>
        <v/>
      </c>
      <c r="N1024" s="806" t="str">
        <f t="shared" si="233"/>
        <v/>
      </c>
    </row>
    <row r="1025" spans="1:14" ht="28">
      <c r="A1025" s="91" t="s">
        <v>445</v>
      </c>
      <c r="B1025" s="696" t="s">
        <v>1568</v>
      </c>
      <c r="C1025" s="55">
        <v>1</v>
      </c>
      <c r="D1025" s="55">
        <v>1</v>
      </c>
      <c r="E1025" s="56" t="s">
        <v>561</v>
      </c>
      <c r="F1025" s="57">
        <v>0</v>
      </c>
      <c r="G1025" s="398">
        <f t="shared" si="230"/>
        <v>0</v>
      </c>
      <c r="H1025" s="345" t="s">
        <v>566</v>
      </c>
      <c r="I1025" s="345" t="s">
        <v>566</v>
      </c>
      <c r="J1025" s="345" t="s">
        <v>566</v>
      </c>
      <c r="L1025" s="806" t="str">
        <f t="shared" si="231"/>
        <v/>
      </c>
      <c r="M1025" s="806" t="str">
        <f t="shared" si="232"/>
        <v/>
      </c>
      <c r="N1025" s="806" t="str">
        <f t="shared" si="233"/>
        <v/>
      </c>
    </row>
    <row r="1026" spans="1:14" ht="28">
      <c r="A1026" s="91" t="s">
        <v>446</v>
      </c>
      <c r="B1026" s="696" t="s">
        <v>1569</v>
      </c>
      <c r="C1026" s="55">
        <v>1</v>
      </c>
      <c r="D1026" s="55">
        <v>1</v>
      </c>
      <c r="E1026" s="56" t="s">
        <v>561</v>
      </c>
      <c r="F1026" s="57">
        <v>0</v>
      </c>
      <c r="G1026" s="398">
        <f t="shared" si="230"/>
        <v>0</v>
      </c>
      <c r="H1026" s="345" t="s">
        <v>566</v>
      </c>
      <c r="I1026" s="345" t="s">
        <v>566</v>
      </c>
      <c r="J1026" s="345" t="s">
        <v>566</v>
      </c>
      <c r="L1026" s="806" t="str">
        <f t="shared" si="231"/>
        <v/>
      </c>
      <c r="M1026" s="806" t="str">
        <f t="shared" si="232"/>
        <v/>
      </c>
      <c r="N1026" s="806" t="str">
        <f t="shared" si="233"/>
        <v/>
      </c>
    </row>
    <row r="1027" spans="1:14" ht="28">
      <c r="A1027" s="92" t="s">
        <v>447</v>
      </c>
      <c r="B1027" s="694" t="s">
        <v>1570</v>
      </c>
      <c r="C1027" s="55">
        <v>1</v>
      </c>
      <c r="D1027" s="55">
        <v>1</v>
      </c>
      <c r="E1027" s="56" t="s">
        <v>561</v>
      </c>
      <c r="F1027" s="57">
        <v>0</v>
      </c>
      <c r="G1027" s="398">
        <f t="shared" si="230"/>
        <v>0</v>
      </c>
      <c r="H1027" s="345" t="s">
        <v>566</v>
      </c>
      <c r="I1027" s="345" t="s">
        <v>566</v>
      </c>
      <c r="J1027" s="345" t="s">
        <v>566</v>
      </c>
      <c r="L1027" s="806" t="str">
        <f t="shared" si="231"/>
        <v/>
      </c>
      <c r="M1027" s="806" t="str">
        <f t="shared" si="232"/>
        <v/>
      </c>
      <c r="N1027" s="806" t="str">
        <f t="shared" si="233"/>
        <v/>
      </c>
    </row>
    <row r="1028" spans="1:14" ht="28">
      <c r="A1028" s="91" t="s">
        <v>448</v>
      </c>
      <c r="B1028" s="696" t="s">
        <v>1571</v>
      </c>
      <c r="C1028" s="55">
        <v>1</v>
      </c>
      <c r="D1028" s="55">
        <v>1</v>
      </c>
      <c r="E1028" s="56" t="s">
        <v>561</v>
      </c>
      <c r="F1028" s="57">
        <v>0</v>
      </c>
      <c r="G1028" s="398">
        <f t="shared" si="230"/>
        <v>0</v>
      </c>
      <c r="H1028" s="345" t="s">
        <v>566</v>
      </c>
      <c r="I1028" s="345" t="s">
        <v>566</v>
      </c>
      <c r="J1028" s="345" t="s">
        <v>566</v>
      </c>
      <c r="L1028" s="806" t="str">
        <f t="shared" si="231"/>
        <v/>
      </c>
      <c r="M1028" s="806" t="str">
        <f t="shared" si="232"/>
        <v/>
      </c>
      <c r="N1028" s="806" t="str">
        <f t="shared" si="233"/>
        <v/>
      </c>
    </row>
    <row r="1029" spans="1:14" ht="28">
      <c r="A1029" s="91" t="s">
        <v>541</v>
      </c>
      <c r="B1029" s="696" t="s">
        <v>1572</v>
      </c>
      <c r="C1029" s="55">
        <v>1</v>
      </c>
      <c r="D1029" s="55">
        <v>1</v>
      </c>
      <c r="E1029" s="56" t="s">
        <v>561</v>
      </c>
      <c r="F1029" s="57">
        <v>0</v>
      </c>
      <c r="G1029" s="398">
        <f t="shared" si="230"/>
        <v>0</v>
      </c>
      <c r="H1029" s="345" t="s">
        <v>566</v>
      </c>
      <c r="I1029" s="345" t="s">
        <v>566</v>
      </c>
      <c r="J1029" s="345" t="s">
        <v>566</v>
      </c>
      <c r="L1029" s="806" t="str">
        <f t="shared" si="231"/>
        <v/>
      </c>
      <c r="M1029" s="806" t="str">
        <f t="shared" si="232"/>
        <v/>
      </c>
      <c r="N1029" s="806" t="str">
        <f t="shared" si="233"/>
        <v/>
      </c>
    </row>
    <row r="1030" spans="1:14" ht="28">
      <c r="A1030" s="92" t="s">
        <v>449</v>
      </c>
      <c r="B1030" s="694" t="s">
        <v>1573</v>
      </c>
      <c r="C1030" s="55">
        <v>1</v>
      </c>
      <c r="D1030" s="55">
        <v>1</v>
      </c>
      <c r="E1030" s="56" t="s">
        <v>561</v>
      </c>
      <c r="F1030" s="57">
        <v>0</v>
      </c>
      <c r="G1030" s="398">
        <f t="shared" si="230"/>
        <v>0</v>
      </c>
      <c r="H1030" s="345" t="s">
        <v>566</v>
      </c>
      <c r="I1030" s="345" t="s">
        <v>566</v>
      </c>
      <c r="J1030" s="345" t="s">
        <v>566</v>
      </c>
      <c r="L1030" s="806" t="str">
        <f t="shared" si="231"/>
        <v/>
      </c>
      <c r="M1030" s="806" t="str">
        <f t="shared" si="232"/>
        <v/>
      </c>
      <c r="N1030" s="806" t="str">
        <f t="shared" si="233"/>
        <v/>
      </c>
    </row>
    <row r="1031" spans="1:14" ht="28">
      <c r="A1031" s="92" t="s">
        <v>450</v>
      </c>
      <c r="B1031" s="694" t="s">
        <v>1574</v>
      </c>
      <c r="C1031" s="55">
        <v>1</v>
      </c>
      <c r="D1031" s="55">
        <v>1</v>
      </c>
      <c r="E1031" s="56" t="s">
        <v>561</v>
      </c>
      <c r="F1031" s="57">
        <v>0</v>
      </c>
      <c r="G1031" s="398">
        <f t="shared" si="230"/>
        <v>0</v>
      </c>
      <c r="H1031" s="345" t="s">
        <v>566</v>
      </c>
      <c r="I1031" s="345" t="s">
        <v>566</v>
      </c>
      <c r="J1031" s="345" t="s">
        <v>566</v>
      </c>
      <c r="L1031" s="806" t="str">
        <f t="shared" si="231"/>
        <v/>
      </c>
      <c r="M1031" s="806" t="str">
        <f t="shared" si="232"/>
        <v/>
      </c>
      <c r="N1031" s="806" t="str">
        <f t="shared" si="233"/>
        <v/>
      </c>
    </row>
    <row r="1032" spans="1:14" ht="28">
      <c r="A1032" s="92" t="s">
        <v>523</v>
      </c>
      <c r="B1032" s="694" t="s">
        <v>1575</v>
      </c>
      <c r="C1032" s="55">
        <v>1</v>
      </c>
      <c r="D1032" s="55">
        <v>1</v>
      </c>
      <c r="E1032" s="56" t="s">
        <v>561</v>
      </c>
      <c r="F1032" s="57">
        <v>0</v>
      </c>
      <c r="G1032" s="398">
        <f t="shared" si="230"/>
        <v>0</v>
      </c>
      <c r="H1032" s="345" t="s">
        <v>566</v>
      </c>
      <c r="I1032" s="345" t="s">
        <v>566</v>
      </c>
      <c r="J1032" s="345" t="s">
        <v>566</v>
      </c>
      <c r="L1032" s="806" t="str">
        <f t="shared" si="231"/>
        <v/>
      </c>
      <c r="M1032" s="806" t="str">
        <f t="shared" si="232"/>
        <v/>
      </c>
      <c r="N1032" s="806" t="str">
        <f t="shared" si="233"/>
        <v/>
      </c>
    </row>
    <row r="1033" spans="1:14" ht="28">
      <c r="A1033" s="92" t="s">
        <v>451</v>
      </c>
      <c r="B1033" s="694" t="s">
        <v>1576</v>
      </c>
      <c r="C1033" s="55">
        <v>1</v>
      </c>
      <c r="D1033" s="55">
        <v>1</v>
      </c>
      <c r="E1033" s="56" t="s">
        <v>561</v>
      </c>
      <c r="F1033" s="57">
        <v>0</v>
      </c>
      <c r="G1033" s="398">
        <f t="shared" si="230"/>
        <v>0</v>
      </c>
      <c r="H1033" s="345" t="s">
        <v>566</v>
      </c>
      <c r="I1033" s="345" t="s">
        <v>566</v>
      </c>
      <c r="J1033" s="345" t="s">
        <v>566</v>
      </c>
      <c r="L1033" s="806" t="str">
        <f t="shared" si="231"/>
        <v/>
      </c>
      <c r="M1033" s="806" t="str">
        <f t="shared" si="232"/>
        <v/>
      </c>
      <c r="N1033" s="806" t="str">
        <f t="shared" si="233"/>
        <v/>
      </c>
    </row>
    <row r="1034" spans="1:14" ht="28">
      <c r="A1034" s="92" t="s">
        <v>452</v>
      </c>
      <c r="B1034" s="694" t="s">
        <v>1577</v>
      </c>
      <c r="C1034" s="55">
        <v>1</v>
      </c>
      <c r="D1034" s="55">
        <v>1</v>
      </c>
      <c r="E1034" s="56" t="s">
        <v>561</v>
      </c>
      <c r="F1034" s="57">
        <v>0</v>
      </c>
      <c r="G1034" s="398">
        <f t="shared" si="230"/>
        <v>0</v>
      </c>
      <c r="H1034" s="345" t="s">
        <v>566</v>
      </c>
      <c r="I1034" s="345" t="s">
        <v>566</v>
      </c>
      <c r="J1034" s="345" t="s">
        <v>566</v>
      </c>
      <c r="L1034" s="806" t="str">
        <f t="shared" si="231"/>
        <v/>
      </c>
      <c r="M1034" s="806" t="str">
        <f t="shared" si="232"/>
        <v/>
      </c>
      <c r="N1034" s="806" t="str">
        <f t="shared" si="233"/>
        <v/>
      </c>
    </row>
    <row r="1035" spans="1:14" ht="28">
      <c r="A1035" s="91" t="s">
        <v>453</v>
      </c>
      <c r="B1035" s="696" t="s">
        <v>897</v>
      </c>
      <c r="C1035" s="55">
        <v>1</v>
      </c>
      <c r="D1035" s="55">
        <v>1</v>
      </c>
      <c r="E1035" s="56" t="s">
        <v>561</v>
      </c>
      <c r="F1035" s="57">
        <v>0</v>
      </c>
      <c r="G1035" s="398">
        <f t="shared" si="230"/>
        <v>0</v>
      </c>
      <c r="H1035" s="345" t="s">
        <v>566</v>
      </c>
      <c r="I1035" s="345" t="s">
        <v>566</v>
      </c>
      <c r="J1035" s="345" t="s">
        <v>566</v>
      </c>
      <c r="L1035" s="806" t="str">
        <f t="shared" si="231"/>
        <v/>
      </c>
      <c r="M1035" s="806" t="str">
        <f t="shared" si="232"/>
        <v/>
      </c>
      <c r="N1035" s="806" t="str">
        <f t="shared" si="233"/>
        <v/>
      </c>
    </row>
    <row r="1036" spans="1:14" s="51" customFormat="1" ht="19" customHeight="1">
      <c r="A1036" s="88">
        <v>64</v>
      </c>
      <c r="B1036" s="628" t="s">
        <v>1578</v>
      </c>
      <c r="C1036" s="77"/>
      <c r="D1036" s="78"/>
      <c r="E1036" s="78"/>
      <c r="F1036" s="78"/>
      <c r="G1036" s="399">
        <f>SUM(G1018:G1035)</f>
        <v>0</v>
      </c>
      <c r="H1036" s="244"/>
      <c r="I1036" s="244"/>
      <c r="J1036" s="244"/>
      <c r="L1036" s="808">
        <f>SUM(L1018:L1035)</f>
        <v>0</v>
      </c>
      <c r="M1036" s="808">
        <f>SUM(M1018:M1035)</f>
        <v>0</v>
      </c>
      <c r="N1036" s="808">
        <f>SUM(N1018:N1035)</f>
        <v>0</v>
      </c>
    </row>
    <row r="1037" spans="1:14">
      <c r="A1037" s="67"/>
      <c r="D1037" s="39"/>
      <c r="G1037" s="69"/>
    </row>
    <row r="1038" spans="1:14">
      <c r="A1038" s="87">
        <v>65</v>
      </c>
      <c r="B1038" s="173" t="s">
        <v>1579</v>
      </c>
      <c r="C1038" s="70"/>
      <c r="D1038" s="71"/>
      <c r="E1038" s="71"/>
      <c r="F1038" s="71"/>
      <c r="G1038" s="80"/>
    </row>
    <row r="1039" spans="1:14" ht="42">
      <c r="A1039" s="247" t="s">
        <v>818</v>
      </c>
      <c r="B1039" s="246" t="s">
        <v>560</v>
      </c>
      <c r="C1039" s="246" t="s">
        <v>917</v>
      </c>
      <c r="D1039" s="246" t="s">
        <v>918</v>
      </c>
      <c r="E1039" s="246" t="s">
        <v>919</v>
      </c>
      <c r="F1039" s="246" t="s">
        <v>920</v>
      </c>
      <c r="G1039" s="250" t="s">
        <v>558</v>
      </c>
      <c r="H1039" s="404" t="s">
        <v>2793</v>
      </c>
      <c r="I1039" s="404" t="s">
        <v>820</v>
      </c>
      <c r="J1039" s="404" t="s">
        <v>2858</v>
      </c>
      <c r="K1039" s="304"/>
      <c r="L1039" s="805" t="s">
        <v>2793</v>
      </c>
      <c r="M1039" s="805" t="s">
        <v>820</v>
      </c>
      <c r="N1039" s="805" t="s">
        <v>2858</v>
      </c>
    </row>
    <row r="1040" spans="1:14" ht="28">
      <c r="A1040" s="91" t="s">
        <v>454</v>
      </c>
      <c r="B1040" s="175" t="s">
        <v>1580</v>
      </c>
      <c r="C1040" s="55">
        <v>1</v>
      </c>
      <c r="D1040" s="55">
        <v>1</v>
      </c>
      <c r="E1040" s="56" t="s">
        <v>561</v>
      </c>
      <c r="F1040" s="57">
        <v>0</v>
      </c>
      <c r="G1040" s="398">
        <f>C1040*D1040*F1040</f>
        <v>0</v>
      </c>
      <c r="H1040" s="345" t="s">
        <v>566</v>
      </c>
      <c r="I1040" s="345" t="s">
        <v>566</v>
      </c>
      <c r="J1040" s="345" t="s">
        <v>566</v>
      </c>
      <c r="L1040" s="806" t="str">
        <f>IF(OR(H1040="Oui",H1040="Yes"),G1040,"")</f>
        <v/>
      </c>
      <c r="M1040" s="806" t="str">
        <f>IF(OR(I1040="Oui",I1040="Yes"),G1040,"")</f>
        <v/>
      </c>
      <c r="N1040" s="806" t="str">
        <f>IF(OR(J1040="Oui",J1040="Yes"),G1040,"")</f>
        <v/>
      </c>
    </row>
    <row r="1041" spans="1:14" ht="28">
      <c r="A1041" s="92" t="s">
        <v>455</v>
      </c>
      <c r="B1041" s="227" t="s">
        <v>1581</v>
      </c>
      <c r="C1041" s="55">
        <v>1</v>
      </c>
      <c r="D1041" s="55">
        <v>1</v>
      </c>
      <c r="E1041" s="56" t="s">
        <v>561</v>
      </c>
      <c r="F1041" s="57">
        <v>0</v>
      </c>
      <c r="G1041" s="398">
        <f>C1041*D1041*F1041</f>
        <v>0</v>
      </c>
      <c r="H1041" s="345" t="s">
        <v>566</v>
      </c>
      <c r="I1041" s="345" t="s">
        <v>566</v>
      </c>
      <c r="J1041" s="345" t="s">
        <v>566</v>
      </c>
      <c r="L1041" s="806" t="str">
        <f t="shared" ref="L1041:L1071" si="234">IF(OR(H1041="Oui",H1041="Yes"),G1041,"")</f>
        <v/>
      </c>
      <c r="M1041" s="806" t="str">
        <f t="shared" ref="M1041:M1071" si="235">IF(OR(I1041="Oui",I1041="Yes"),G1041,"")</f>
        <v/>
      </c>
      <c r="N1041" s="806" t="str">
        <f t="shared" ref="N1041:N1071" si="236">IF(OR(J1041="Oui",J1041="Yes"),G1041,"")</f>
        <v/>
      </c>
    </row>
    <row r="1042" spans="1:14" ht="28">
      <c r="A1042" s="91" t="s">
        <v>456</v>
      </c>
      <c r="B1042" s="175" t="s">
        <v>1582</v>
      </c>
      <c r="C1042" s="55">
        <v>1</v>
      </c>
      <c r="D1042" s="55">
        <v>1</v>
      </c>
      <c r="E1042" s="56" t="s">
        <v>561</v>
      </c>
      <c r="F1042" s="57">
        <v>0</v>
      </c>
      <c r="G1042" s="398">
        <f>C1042*D1042*F1042</f>
        <v>0</v>
      </c>
      <c r="H1042" s="345" t="s">
        <v>566</v>
      </c>
      <c r="I1042" s="345" t="s">
        <v>566</v>
      </c>
      <c r="J1042" s="345" t="s">
        <v>566</v>
      </c>
      <c r="L1042" s="806" t="str">
        <f t="shared" si="234"/>
        <v/>
      </c>
      <c r="M1042" s="806" t="str">
        <f t="shared" si="235"/>
        <v/>
      </c>
      <c r="N1042" s="806" t="str">
        <f t="shared" si="236"/>
        <v/>
      </c>
    </row>
    <row r="1043" spans="1:14" ht="28">
      <c r="A1043" s="91" t="s">
        <v>457</v>
      </c>
      <c r="B1043" s="175" t="s">
        <v>1583</v>
      </c>
      <c r="C1043" s="55">
        <v>1</v>
      </c>
      <c r="D1043" s="55">
        <v>1</v>
      </c>
      <c r="E1043" s="56" t="s">
        <v>561</v>
      </c>
      <c r="F1043" s="57">
        <v>0</v>
      </c>
      <c r="G1043" s="398">
        <f>C1043*D1043*F1043</f>
        <v>0</v>
      </c>
      <c r="H1043" s="345" t="s">
        <v>566</v>
      </c>
      <c r="I1043" s="345" t="s">
        <v>566</v>
      </c>
      <c r="J1043" s="345" t="s">
        <v>566</v>
      </c>
      <c r="L1043" s="806" t="str">
        <f t="shared" si="234"/>
        <v/>
      </c>
      <c r="M1043" s="806" t="str">
        <f t="shared" si="235"/>
        <v/>
      </c>
      <c r="N1043" s="806" t="str">
        <f t="shared" si="236"/>
        <v/>
      </c>
    </row>
    <row r="1044" spans="1:14" ht="14">
      <c r="A1044" s="113">
        <v>65.150000000000006</v>
      </c>
      <c r="B1044" s="192" t="s">
        <v>1584</v>
      </c>
      <c r="C1044" s="150"/>
      <c r="D1044" s="151"/>
      <c r="E1044" s="152"/>
      <c r="F1044" s="153"/>
      <c r="G1044" s="932">
        <f>(C1045*D1045*F1045)+(C1046*D1046*F1046)</f>
        <v>0</v>
      </c>
      <c r="H1044" s="918" t="s">
        <v>566</v>
      </c>
      <c r="I1044" s="918" t="s">
        <v>566</v>
      </c>
      <c r="J1044" s="903" t="s">
        <v>566</v>
      </c>
      <c r="L1044" s="920" t="str">
        <f t="shared" si="234"/>
        <v/>
      </c>
      <c r="M1044" s="920" t="str">
        <f t="shared" si="235"/>
        <v/>
      </c>
      <c r="N1044" s="912" t="str">
        <f t="shared" si="236"/>
        <v/>
      </c>
    </row>
    <row r="1045" spans="1:14" ht="14">
      <c r="A1045" s="106"/>
      <c r="B1045" s="225" t="s">
        <v>1585</v>
      </c>
      <c r="C1045" s="146">
        <v>1</v>
      </c>
      <c r="D1045" s="146">
        <v>1</v>
      </c>
      <c r="E1045" s="147" t="s">
        <v>561</v>
      </c>
      <c r="F1045" s="149">
        <v>0</v>
      </c>
      <c r="G1045" s="933"/>
      <c r="H1045" s="918"/>
      <c r="I1045" s="918"/>
      <c r="J1045" s="904"/>
      <c r="L1045" s="920"/>
      <c r="M1045" s="920"/>
      <c r="N1045" s="913"/>
    </row>
    <row r="1046" spans="1:14" ht="14">
      <c r="A1046" s="107"/>
      <c r="B1046" s="227" t="s">
        <v>1557</v>
      </c>
      <c r="C1046" s="144">
        <v>1</v>
      </c>
      <c r="D1046" s="144">
        <v>1</v>
      </c>
      <c r="E1046" s="148" t="s">
        <v>561</v>
      </c>
      <c r="F1046" s="145">
        <v>0</v>
      </c>
      <c r="G1046" s="934"/>
      <c r="H1046" s="918"/>
      <c r="I1046" s="918"/>
      <c r="J1046" s="905"/>
      <c r="L1046" s="920"/>
      <c r="M1046" s="920"/>
      <c r="N1046" s="914"/>
    </row>
    <row r="1047" spans="1:14" ht="28">
      <c r="A1047" s="91" t="s">
        <v>458</v>
      </c>
      <c r="B1047" s="175" t="s">
        <v>1586</v>
      </c>
      <c r="C1047" s="55">
        <v>1</v>
      </c>
      <c r="D1047" s="55">
        <v>1</v>
      </c>
      <c r="E1047" s="56" t="s">
        <v>561</v>
      </c>
      <c r="F1047" s="57">
        <v>0</v>
      </c>
      <c r="G1047" s="398">
        <f>C1047*D1047*F1047</f>
        <v>0</v>
      </c>
      <c r="H1047" s="345" t="s">
        <v>566</v>
      </c>
      <c r="I1047" s="345" t="s">
        <v>566</v>
      </c>
      <c r="J1047" s="345" t="s">
        <v>566</v>
      </c>
      <c r="L1047" s="806" t="str">
        <f t="shared" si="234"/>
        <v/>
      </c>
      <c r="M1047" s="806" t="str">
        <f t="shared" si="235"/>
        <v/>
      </c>
      <c r="N1047" s="806" t="str">
        <f t="shared" si="236"/>
        <v/>
      </c>
    </row>
    <row r="1048" spans="1:14" ht="28">
      <c r="A1048" s="91" t="s">
        <v>459</v>
      </c>
      <c r="B1048" s="175" t="s">
        <v>1587</v>
      </c>
      <c r="C1048" s="55">
        <v>1</v>
      </c>
      <c r="D1048" s="55">
        <v>1</v>
      </c>
      <c r="E1048" s="56" t="s">
        <v>561</v>
      </c>
      <c r="F1048" s="57">
        <v>0</v>
      </c>
      <c r="G1048" s="398">
        <f>C1048*D1048*F1048</f>
        <v>0</v>
      </c>
      <c r="H1048" s="345" t="s">
        <v>566</v>
      </c>
      <c r="I1048" s="345" t="s">
        <v>566</v>
      </c>
      <c r="J1048" s="345" t="s">
        <v>566</v>
      </c>
      <c r="L1048" s="806" t="str">
        <f t="shared" si="234"/>
        <v/>
      </c>
      <c r="M1048" s="806" t="str">
        <f t="shared" si="235"/>
        <v/>
      </c>
      <c r="N1048" s="806" t="str">
        <f t="shared" si="236"/>
        <v/>
      </c>
    </row>
    <row r="1049" spans="1:14" ht="28">
      <c r="A1049" s="91" t="s">
        <v>460</v>
      </c>
      <c r="B1049" s="175" t="s">
        <v>1588</v>
      </c>
      <c r="C1049" s="55">
        <v>1</v>
      </c>
      <c r="D1049" s="55">
        <v>1</v>
      </c>
      <c r="E1049" s="56" t="s">
        <v>561</v>
      </c>
      <c r="F1049" s="57">
        <v>0</v>
      </c>
      <c r="G1049" s="398">
        <f>C1049*D1049*F1049</f>
        <v>0</v>
      </c>
      <c r="H1049" s="345" t="s">
        <v>566</v>
      </c>
      <c r="I1049" s="345" t="s">
        <v>566</v>
      </c>
      <c r="J1049" s="345" t="s">
        <v>566</v>
      </c>
      <c r="L1049" s="806" t="str">
        <f t="shared" si="234"/>
        <v/>
      </c>
      <c r="M1049" s="806" t="str">
        <f t="shared" si="235"/>
        <v/>
      </c>
      <c r="N1049" s="806" t="str">
        <f t="shared" si="236"/>
        <v/>
      </c>
    </row>
    <row r="1050" spans="1:14" ht="14">
      <c r="A1050" s="113">
        <v>65.3</v>
      </c>
      <c r="B1050" s="192" t="s">
        <v>1556</v>
      </c>
      <c r="C1050" s="150"/>
      <c r="D1050" s="151"/>
      <c r="E1050" s="152"/>
      <c r="F1050" s="153"/>
      <c r="G1050" s="932">
        <f>(C1051*D1051*F1051)+(C1052*D1052*F1052)</f>
        <v>0</v>
      </c>
      <c r="H1050" s="918" t="s">
        <v>566</v>
      </c>
      <c r="I1050" s="918" t="s">
        <v>566</v>
      </c>
      <c r="J1050" s="903" t="s">
        <v>566</v>
      </c>
      <c r="L1050" s="920" t="str">
        <f t="shared" si="234"/>
        <v/>
      </c>
      <c r="M1050" s="920" t="str">
        <f t="shared" si="235"/>
        <v/>
      </c>
      <c r="N1050" s="912" t="str">
        <f t="shared" si="236"/>
        <v/>
      </c>
    </row>
    <row r="1051" spans="1:14" ht="14">
      <c r="A1051" s="106"/>
      <c r="B1051" s="225" t="s">
        <v>515</v>
      </c>
      <c r="C1051" s="146">
        <v>1</v>
      </c>
      <c r="D1051" s="146">
        <v>1</v>
      </c>
      <c r="E1051" s="147" t="s">
        <v>561</v>
      </c>
      <c r="F1051" s="149">
        <v>0</v>
      </c>
      <c r="G1051" s="933"/>
      <c r="H1051" s="918"/>
      <c r="I1051" s="918"/>
      <c r="J1051" s="904"/>
      <c r="L1051" s="920"/>
      <c r="M1051" s="920"/>
      <c r="N1051" s="913" t="str">
        <f t="shared" si="236"/>
        <v/>
      </c>
    </row>
    <row r="1052" spans="1:14" ht="14">
      <c r="A1052" s="107"/>
      <c r="B1052" s="227" t="s">
        <v>1557</v>
      </c>
      <c r="C1052" s="144">
        <v>1</v>
      </c>
      <c r="D1052" s="144">
        <v>1</v>
      </c>
      <c r="E1052" s="148" t="s">
        <v>561</v>
      </c>
      <c r="F1052" s="145">
        <v>0</v>
      </c>
      <c r="G1052" s="934"/>
      <c r="H1052" s="918"/>
      <c r="I1052" s="918"/>
      <c r="J1052" s="905"/>
      <c r="L1052" s="920"/>
      <c r="M1052" s="920"/>
      <c r="N1052" s="914" t="str">
        <f t="shared" si="236"/>
        <v/>
      </c>
    </row>
    <row r="1053" spans="1:14" ht="28">
      <c r="A1053" s="91" t="s">
        <v>461</v>
      </c>
      <c r="B1053" s="175" t="s">
        <v>1589</v>
      </c>
      <c r="C1053" s="55">
        <v>1</v>
      </c>
      <c r="D1053" s="55">
        <v>1</v>
      </c>
      <c r="E1053" s="56" t="s">
        <v>561</v>
      </c>
      <c r="F1053" s="57">
        <v>0</v>
      </c>
      <c r="G1053" s="398">
        <f>C1053*D1053*F1053</f>
        <v>0</v>
      </c>
      <c r="H1053" s="345" t="s">
        <v>566</v>
      </c>
      <c r="I1053" s="345" t="s">
        <v>566</v>
      </c>
      <c r="J1053" s="345" t="s">
        <v>566</v>
      </c>
      <c r="L1053" s="806" t="str">
        <f t="shared" si="234"/>
        <v/>
      </c>
      <c r="M1053" s="806" t="str">
        <f t="shared" si="235"/>
        <v/>
      </c>
      <c r="N1053" s="806" t="str">
        <f t="shared" si="236"/>
        <v/>
      </c>
    </row>
    <row r="1054" spans="1:14" ht="28">
      <c r="A1054" s="91" t="s">
        <v>462</v>
      </c>
      <c r="B1054" s="175" t="s">
        <v>1590</v>
      </c>
      <c r="C1054" s="55">
        <v>1</v>
      </c>
      <c r="D1054" s="55">
        <v>1</v>
      </c>
      <c r="E1054" s="56" t="s">
        <v>561</v>
      </c>
      <c r="F1054" s="57">
        <v>0</v>
      </c>
      <c r="G1054" s="398">
        <f>C1054*D1054*F1054</f>
        <v>0</v>
      </c>
      <c r="H1054" s="345" t="s">
        <v>566</v>
      </c>
      <c r="I1054" s="345" t="s">
        <v>566</v>
      </c>
      <c r="J1054" s="345" t="s">
        <v>566</v>
      </c>
      <c r="L1054" s="806" t="str">
        <f t="shared" si="234"/>
        <v/>
      </c>
      <c r="M1054" s="806" t="str">
        <f t="shared" si="235"/>
        <v/>
      </c>
      <c r="N1054" s="806" t="str">
        <f t="shared" si="236"/>
        <v/>
      </c>
    </row>
    <row r="1055" spans="1:14" ht="28">
      <c r="A1055" s="89" t="s">
        <v>463</v>
      </c>
      <c r="B1055" s="175" t="s">
        <v>1591</v>
      </c>
      <c r="C1055" s="55">
        <v>1</v>
      </c>
      <c r="D1055" s="55">
        <v>1</v>
      </c>
      <c r="E1055" s="56" t="s">
        <v>561</v>
      </c>
      <c r="F1055" s="57">
        <v>0</v>
      </c>
      <c r="G1055" s="398">
        <f>C1055*D1055*F1055</f>
        <v>0</v>
      </c>
      <c r="H1055" s="345" t="s">
        <v>566</v>
      </c>
      <c r="I1055" s="345" t="s">
        <v>566</v>
      </c>
      <c r="J1055" s="345" t="s">
        <v>566</v>
      </c>
      <c r="L1055" s="806" t="str">
        <f t="shared" si="234"/>
        <v/>
      </c>
      <c r="M1055" s="806" t="str">
        <f t="shared" si="235"/>
        <v/>
      </c>
      <c r="N1055" s="806" t="str">
        <f t="shared" si="236"/>
        <v/>
      </c>
    </row>
    <row r="1056" spans="1:14" ht="14">
      <c r="A1056" s="119">
        <v>65.45</v>
      </c>
      <c r="B1056" s="192" t="s">
        <v>1592</v>
      </c>
      <c r="C1056" s="150"/>
      <c r="D1056" s="151"/>
      <c r="E1056" s="152"/>
      <c r="F1056" s="153"/>
      <c r="G1056" s="932">
        <f>(C1057*D1057*F1057)+(C1058*D1058*F1058)</f>
        <v>0</v>
      </c>
      <c r="H1056" s="918" t="s">
        <v>566</v>
      </c>
      <c r="I1056" s="918" t="s">
        <v>566</v>
      </c>
      <c r="J1056" s="903" t="s">
        <v>566</v>
      </c>
      <c r="L1056" s="920" t="str">
        <f t="shared" si="234"/>
        <v/>
      </c>
      <c r="M1056" s="920" t="str">
        <f t="shared" si="235"/>
        <v/>
      </c>
      <c r="N1056" s="912" t="str">
        <f t="shared" si="236"/>
        <v/>
      </c>
    </row>
    <row r="1057" spans="1:14" ht="14">
      <c r="A1057" s="102"/>
      <c r="B1057" s="225" t="s">
        <v>516</v>
      </c>
      <c r="C1057" s="146">
        <v>1</v>
      </c>
      <c r="D1057" s="146">
        <v>1</v>
      </c>
      <c r="E1057" s="147" t="s">
        <v>561</v>
      </c>
      <c r="F1057" s="149">
        <v>0</v>
      </c>
      <c r="G1057" s="933"/>
      <c r="H1057" s="918"/>
      <c r="I1057" s="918"/>
      <c r="J1057" s="904"/>
      <c r="L1057" s="920"/>
      <c r="M1057" s="920"/>
      <c r="N1057" s="913" t="str">
        <f t="shared" si="236"/>
        <v/>
      </c>
    </row>
    <row r="1058" spans="1:14" ht="14">
      <c r="A1058" s="104"/>
      <c r="B1058" s="227" t="s">
        <v>1593</v>
      </c>
      <c r="C1058" s="144">
        <v>1</v>
      </c>
      <c r="D1058" s="144">
        <v>1</v>
      </c>
      <c r="E1058" s="148" t="s">
        <v>561</v>
      </c>
      <c r="F1058" s="145">
        <v>0</v>
      </c>
      <c r="G1058" s="934"/>
      <c r="H1058" s="918"/>
      <c r="I1058" s="918"/>
      <c r="J1058" s="905"/>
      <c r="L1058" s="920"/>
      <c r="M1058" s="920"/>
      <c r="N1058" s="914" t="str">
        <f t="shared" si="236"/>
        <v/>
      </c>
    </row>
    <row r="1059" spans="1:14" ht="28">
      <c r="A1059" s="120">
        <v>65.48</v>
      </c>
      <c r="B1059" s="175" t="s">
        <v>1594</v>
      </c>
      <c r="C1059" s="55">
        <v>1</v>
      </c>
      <c r="D1059" s="55">
        <v>1</v>
      </c>
      <c r="E1059" s="56" t="s">
        <v>561</v>
      </c>
      <c r="F1059" s="57">
        <v>0</v>
      </c>
      <c r="G1059" s="398">
        <f>C1059*D1059*F1059</f>
        <v>0</v>
      </c>
      <c r="H1059" s="345" t="s">
        <v>566</v>
      </c>
      <c r="I1059" s="345" t="s">
        <v>566</v>
      </c>
      <c r="J1059" s="345" t="s">
        <v>566</v>
      </c>
      <c r="L1059" s="806" t="str">
        <f t="shared" si="234"/>
        <v/>
      </c>
      <c r="M1059" s="806" t="str">
        <f t="shared" si="235"/>
        <v/>
      </c>
      <c r="N1059" s="806" t="str">
        <f t="shared" si="236"/>
        <v/>
      </c>
    </row>
    <row r="1060" spans="1:14" ht="28">
      <c r="A1060" s="89" t="s">
        <v>464</v>
      </c>
      <c r="B1060" s="175" t="s">
        <v>1595</v>
      </c>
      <c r="C1060" s="55">
        <v>1</v>
      </c>
      <c r="D1060" s="55">
        <v>1</v>
      </c>
      <c r="E1060" s="56" t="s">
        <v>561</v>
      </c>
      <c r="F1060" s="57">
        <v>0</v>
      </c>
      <c r="G1060" s="398">
        <f>C1060*D1060*F1060</f>
        <v>0</v>
      </c>
      <c r="H1060" s="345" t="s">
        <v>566</v>
      </c>
      <c r="I1060" s="345" t="s">
        <v>566</v>
      </c>
      <c r="J1060" s="345" t="s">
        <v>566</v>
      </c>
      <c r="L1060" s="806" t="str">
        <f t="shared" si="234"/>
        <v/>
      </c>
      <c r="M1060" s="806" t="str">
        <f t="shared" si="235"/>
        <v/>
      </c>
      <c r="N1060" s="806" t="str">
        <f t="shared" si="236"/>
        <v/>
      </c>
    </row>
    <row r="1061" spans="1:14" ht="28">
      <c r="A1061" s="89" t="s">
        <v>465</v>
      </c>
      <c r="B1061" s="175" t="s">
        <v>1596</v>
      </c>
      <c r="C1061" s="55">
        <v>1</v>
      </c>
      <c r="D1061" s="55">
        <v>1</v>
      </c>
      <c r="E1061" s="56" t="s">
        <v>561</v>
      </c>
      <c r="F1061" s="57">
        <v>0</v>
      </c>
      <c r="G1061" s="398">
        <f>C1061*D1061*F1061</f>
        <v>0</v>
      </c>
      <c r="H1061" s="345" t="s">
        <v>566</v>
      </c>
      <c r="I1061" s="345" t="s">
        <v>566</v>
      </c>
      <c r="J1061" s="345" t="s">
        <v>566</v>
      </c>
      <c r="L1061" s="806" t="str">
        <f t="shared" si="234"/>
        <v/>
      </c>
      <c r="M1061" s="806" t="str">
        <f t="shared" si="235"/>
        <v/>
      </c>
      <c r="N1061" s="806" t="str">
        <f t="shared" si="236"/>
        <v/>
      </c>
    </row>
    <row r="1062" spans="1:14" ht="14">
      <c r="A1062" s="113">
        <v>65.55</v>
      </c>
      <c r="B1062" s="192" t="s">
        <v>1597</v>
      </c>
      <c r="C1062" s="150"/>
      <c r="D1062" s="151"/>
      <c r="E1062" s="152"/>
      <c r="F1062" s="153"/>
      <c r="G1062" s="932">
        <f>(C1063*D1063*F1063)+(C1064*D1064*F1064)</f>
        <v>0</v>
      </c>
      <c r="H1062" s="918" t="s">
        <v>566</v>
      </c>
      <c r="I1062" s="918" t="s">
        <v>566</v>
      </c>
      <c r="J1062" s="903" t="s">
        <v>566</v>
      </c>
      <c r="L1062" s="920" t="str">
        <f t="shared" si="234"/>
        <v/>
      </c>
      <c r="M1062" s="920" t="str">
        <f t="shared" si="235"/>
        <v/>
      </c>
      <c r="N1062" s="912" t="str">
        <f t="shared" si="236"/>
        <v/>
      </c>
    </row>
    <row r="1063" spans="1:14" ht="14">
      <c r="A1063" s="106"/>
      <c r="B1063" s="225" t="s">
        <v>1585</v>
      </c>
      <c r="C1063" s="146">
        <v>1</v>
      </c>
      <c r="D1063" s="146">
        <v>1</v>
      </c>
      <c r="E1063" s="147" t="s">
        <v>561</v>
      </c>
      <c r="F1063" s="149">
        <v>0</v>
      </c>
      <c r="G1063" s="933"/>
      <c r="H1063" s="918"/>
      <c r="I1063" s="918"/>
      <c r="J1063" s="904"/>
      <c r="L1063" s="920"/>
      <c r="M1063" s="920"/>
      <c r="N1063" s="913" t="str">
        <f t="shared" si="236"/>
        <v/>
      </c>
    </row>
    <row r="1064" spans="1:14" ht="14">
      <c r="A1064" s="107"/>
      <c r="B1064" s="227" t="s">
        <v>1557</v>
      </c>
      <c r="C1064" s="144">
        <v>1</v>
      </c>
      <c r="D1064" s="144">
        <v>1</v>
      </c>
      <c r="E1064" s="148" t="s">
        <v>561</v>
      </c>
      <c r="F1064" s="145">
        <v>0</v>
      </c>
      <c r="G1064" s="934"/>
      <c r="H1064" s="918"/>
      <c r="I1064" s="918"/>
      <c r="J1064" s="905"/>
      <c r="L1064" s="920"/>
      <c r="M1064" s="920"/>
      <c r="N1064" s="914" t="str">
        <f t="shared" si="236"/>
        <v/>
      </c>
    </row>
    <row r="1065" spans="1:14" ht="14">
      <c r="A1065" s="113">
        <v>65.599999999999994</v>
      </c>
      <c r="B1065" s="192" t="s">
        <v>1598</v>
      </c>
      <c r="C1065" s="150"/>
      <c r="D1065" s="151"/>
      <c r="E1065" s="152"/>
      <c r="F1065" s="153"/>
      <c r="G1065" s="932">
        <f>(C1066*D1066*F1066)+(C1067*D1067*F1067)</f>
        <v>0</v>
      </c>
      <c r="H1065" s="918" t="s">
        <v>566</v>
      </c>
      <c r="I1065" s="918" t="s">
        <v>566</v>
      </c>
      <c r="J1065" s="903" t="s">
        <v>566</v>
      </c>
      <c r="L1065" s="920" t="str">
        <f>IF(OR(H1065="Oui",H1065="Yes"),G1065,"")</f>
        <v/>
      </c>
      <c r="M1065" s="920" t="str">
        <f>IF(OR(I1065="Oui",I1065="Yes"),G1065,"")</f>
        <v/>
      </c>
      <c r="N1065" s="912" t="str">
        <f t="shared" si="236"/>
        <v/>
      </c>
    </row>
    <row r="1066" spans="1:14" ht="14">
      <c r="A1066" s="109"/>
      <c r="B1066" s="225" t="s">
        <v>1585</v>
      </c>
      <c r="C1066" s="146">
        <v>1</v>
      </c>
      <c r="D1066" s="146">
        <v>1</v>
      </c>
      <c r="E1066" s="147" t="s">
        <v>561</v>
      </c>
      <c r="F1066" s="149">
        <v>0</v>
      </c>
      <c r="G1066" s="933"/>
      <c r="H1066" s="918"/>
      <c r="I1066" s="918"/>
      <c r="J1066" s="904"/>
      <c r="L1066" s="920"/>
      <c r="M1066" s="920"/>
      <c r="N1066" s="913" t="str">
        <f t="shared" si="236"/>
        <v/>
      </c>
    </row>
    <row r="1067" spans="1:14" ht="14">
      <c r="A1067" s="107"/>
      <c r="B1067" s="227" t="s">
        <v>1557</v>
      </c>
      <c r="C1067" s="144">
        <v>1</v>
      </c>
      <c r="D1067" s="144">
        <v>1</v>
      </c>
      <c r="E1067" s="148" t="s">
        <v>561</v>
      </c>
      <c r="F1067" s="145">
        <v>0</v>
      </c>
      <c r="G1067" s="934"/>
      <c r="H1067" s="918"/>
      <c r="I1067" s="918"/>
      <c r="J1067" s="905"/>
      <c r="L1067" s="920"/>
      <c r="M1067" s="920"/>
      <c r="N1067" s="914" t="str">
        <f t="shared" si="236"/>
        <v/>
      </c>
    </row>
    <row r="1068" spans="1:14" ht="14">
      <c r="A1068" s="113">
        <v>65.7</v>
      </c>
      <c r="B1068" s="192" t="s">
        <v>1599</v>
      </c>
      <c r="C1068" s="150"/>
      <c r="D1068" s="151"/>
      <c r="E1068" s="152"/>
      <c r="F1068" s="153"/>
      <c r="G1068" s="932">
        <f>(C1069*D1069*F1069)+(C1070*D1070*F1070)</f>
        <v>0</v>
      </c>
      <c r="H1068" s="918" t="s">
        <v>566</v>
      </c>
      <c r="I1068" s="918" t="s">
        <v>566</v>
      </c>
      <c r="J1068" s="903" t="s">
        <v>566</v>
      </c>
      <c r="L1068" s="920" t="str">
        <f>IF(OR(H1068="Oui",H1068="Yes"),G1068,"")</f>
        <v/>
      </c>
      <c r="M1068" s="920" t="str">
        <f>IF(OR(I1068="Oui",I1068="Yes"),G1068,"")</f>
        <v/>
      </c>
      <c r="N1068" s="912" t="str">
        <f t="shared" si="236"/>
        <v/>
      </c>
    </row>
    <row r="1069" spans="1:14" ht="14">
      <c r="A1069" s="109"/>
      <c r="B1069" s="225" t="s">
        <v>781</v>
      </c>
      <c r="C1069" s="146">
        <v>1</v>
      </c>
      <c r="D1069" s="146">
        <v>1</v>
      </c>
      <c r="E1069" s="147" t="s">
        <v>561</v>
      </c>
      <c r="F1069" s="149">
        <v>0</v>
      </c>
      <c r="G1069" s="933"/>
      <c r="H1069" s="918"/>
      <c r="I1069" s="918"/>
      <c r="J1069" s="904"/>
      <c r="L1069" s="920"/>
      <c r="M1069" s="920"/>
      <c r="N1069" s="913" t="str">
        <f t="shared" si="236"/>
        <v/>
      </c>
    </row>
    <row r="1070" spans="1:14" ht="14">
      <c r="A1070" s="107"/>
      <c r="B1070" s="227" t="s">
        <v>1600</v>
      </c>
      <c r="C1070" s="144">
        <v>1</v>
      </c>
      <c r="D1070" s="144">
        <v>1</v>
      </c>
      <c r="E1070" s="148" t="s">
        <v>561</v>
      </c>
      <c r="F1070" s="145">
        <v>0</v>
      </c>
      <c r="G1070" s="934"/>
      <c r="H1070" s="918"/>
      <c r="I1070" s="918"/>
      <c r="J1070" s="905"/>
      <c r="L1070" s="920"/>
      <c r="M1070" s="920"/>
      <c r="N1070" s="914" t="str">
        <f t="shared" si="236"/>
        <v/>
      </c>
    </row>
    <row r="1071" spans="1:14" ht="28">
      <c r="A1071" s="91" t="s">
        <v>466</v>
      </c>
      <c r="B1071" s="175" t="s">
        <v>897</v>
      </c>
      <c r="C1071" s="55">
        <v>1</v>
      </c>
      <c r="D1071" s="55">
        <v>1</v>
      </c>
      <c r="E1071" s="56" t="s">
        <v>561</v>
      </c>
      <c r="F1071" s="57">
        <v>0</v>
      </c>
      <c r="G1071" s="398">
        <f>C1071*D1071*F1071</f>
        <v>0</v>
      </c>
      <c r="H1071" s="345" t="s">
        <v>566</v>
      </c>
      <c r="I1071" s="345" t="s">
        <v>566</v>
      </c>
      <c r="J1071" s="345" t="s">
        <v>566</v>
      </c>
      <c r="L1071" s="806" t="str">
        <f t="shared" si="234"/>
        <v/>
      </c>
      <c r="M1071" s="806" t="str">
        <f t="shared" si="235"/>
        <v/>
      </c>
      <c r="N1071" s="806" t="str">
        <f t="shared" si="236"/>
        <v/>
      </c>
    </row>
    <row r="1072" spans="1:14" s="51" customFormat="1" ht="19" customHeight="1">
      <c r="A1072" s="88">
        <v>65</v>
      </c>
      <c r="B1072" s="628" t="s">
        <v>1601</v>
      </c>
      <c r="C1072" s="77"/>
      <c r="D1072" s="78"/>
      <c r="E1072" s="78"/>
      <c r="F1072" s="78"/>
      <c r="G1072" s="399">
        <f>SUM(G1040:G1071)</f>
        <v>0</v>
      </c>
      <c r="H1072" s="244"/>
      <c r="I1072" s="244"/>
      <c r="J1072" s="244"/>
      <c r="L1072" s="808">
        <f>SUM(L1040:L1071)</f>
        <v>0</v>
      </c>
      <c r="M1072" s="808">
        <f>SUM(M1040:M1071)</f>
        <v>0</v>
      </c>
      <c r="N1072" s="808">
        <f>SUM(N1040:N1071)</f>
        <v>0</v>
      </c>
    </row>
    <row r="1073" spans="1:14">
      <c r="A1073" s="67"/>
      <c r="D1073" s="39"/>
      <c r="G1073" s="69"/>
    </row>
    <row r="1074" spans="1:14">
      <c r="A1074" s="87">
        <v>66</v>
      </c>
      <c r="B1074" s="173" t="s">
        <v>1602</v>
      </c>
      <c r="C1074" s="70"/>
      <c r="D1074" s="71"/>
      <c r="E1074" s="71"/>
      <c r="F1074" s="71"/>
      <c r="G1074" s="80"/>
    </row>
    <row r="1075" spans="1:14" ht="42">
      <c r="A1075" s="247" t="s">
        <v>818</v>
      </c>
      <c r="B1075" s="246" t="s">
        <v>560</v>
      </c>
      <c r="C1075" s="246" t="s">
        <v>917</v>
      </c>
      <c r="D1075" s="246" t="s">
        <v>918</v>
      </c>
      <c r="E1075" s="246" t="s">
        <v>919</v>
      </c>
      <c r="F1075" s="246" t="s">
        <v>920</v>
      </c>
      <c r="G1075" s="250" t="s">
        <v>558</v>
      </c>
      <c r="H1075" s="404" t="s">
        <v>2793</v>
      </c>
      <c r="I1075" s="404" t="s">
        <v>820</v>
      </c>
      <c r="J1075" s="404" t="s">
        <v>2858</v>
      </c>
      <c r="K1075" s="304"/>
      <c r="L1075" s="805" t="s">
        <v>2793</v>
      </c>
      <c r="M1075" s="805" t="s">
        <v>820</v>
      </c>
      <c r="N1075" s="805" t="s">
        <v>2858</v>
      </c>
    </row>
    <row r="1076" spans="1:14" ht="28">
      <c r="A1076" s="222" t="s">
        <v>767</v>
      </c>
      <c r="B1076" s="193" t="s">
        <v>1603</v>
      </c>
      <c r="C1076" s="55">
        <v>1</v>
      </c>
      <c r="D1076" s="55">
        <v>1</v>
      </c>
      <c r="E1076" s="56" t="s">
        <v>561</v>
      </c>
      <c r="F1076" s="57">
        <v>0</v>
      </c>
      <c r="G1076" s="398">
        <f>C1076*D1076*F1076</f>
        <v>0</v>
      </c>
      <c r="H1076" s="345" t="s">
        <v>566</v>
      </c>
      <c r="I1076" s="345" t="s">
        <v>566</v>
      </c>
      <c r="J1076" s="345" t="s">
        <v>566</v>
      </c>
      <c r="L1076" s="806" t="str">
        <f>IF(OR(H1076="Oui",H1076="Yes"),G1076,"")</f>
        <v/>
      </c>
      <c r="M1076" s="806" t="str">
        <f>IF(OR(I1076="Oui",I1076="Yes"),G1076,"")</f>
        <v/>
      </c>
      <c r="N1076" s="806" t="str">
        <f>IF(OR(J1076="Oui",J1076="Yes"),G1076,"")</f>
        <v/>
      </c>
    </row>
    <row r="1077" spans="1:14" ht="14">
      <c r="A1077" s="223">
        <v>66.02</v>
      </c>
      <c r="B1077" s="192" t="s">
        <v>1604</v>
      </c>
      <c r="C1077" s="150"/>
      <c r="D1077" s="151"/>
      <c r="E1077" s="152"/>
      <c r="F1077" s="153"/>
      <c r="G1077" s="927">
        <f>(C1078*D1078*F1078)+(C1079*D1079*F1079)+(C1080*D1080*F1080)+(C1081*D1081*F1081)</f>
        <v>0</v>
      </c>
      <c r="H1077" s="903" t="s">
        <v>566</v>
      </c>
      <c r="I1077" s="903" t="s">
        <v>566</v>
      </c>
      <c r="J1077" s="903" t="s">
        <v>566</v>
      </c>
      <c r="L1077" s="912" t="str">
        <f t="shared" ref="L1077:L1097" si="237">IF(OR(H1077="Oui",H1077="Yes"),G1077,"")</f>
        <v/>
      </c>
      <c r="M1077" s="912" t="str">
        <f t="shared" ref="M1077:M1097" si="238">IF(OR(I1077="Oui",I1077="Yes"),G1077,"")</f>
        <v/>
      </c>
      <c r="N1077" s="912" t="str">
        <f t="shared" ref="N1077:N1097" si="239">IF(OR(J1077="Oui",J1077="Yes"),G1077,"")</f>
        <v/>
      </c>
    </row>
    <row r="1078" spans="1:14" ht="14">
      <c r="A1078" s="224"/>
      <c r="B1078" s="225" t="s">
        <v>1585</v>
      </c>
      <c r="C1078" s="146">
        <v>1</v>
      </c>
      <c r="D1078" s="146">
        <v>1</v>
      </c>
      <c r="E1078" s="147" t="s">
        <v>561</v>
      </c>
      <c r="F1078" s="149">
        <v>0</v>
      </c>
      <c r="G1078" s="930"/>
      <c r="H1078" s="904"/>
      <c r="I1078" s="904"/>
      <c r="J1078" s="904"/>
      <c r="L1078" s="913"/>
      <c r="M1078" s="913"/>
      <c r="N1078" s="913"/>
    </row>
    <row r="1079" spans="1:14" ht="14">
      <c r="A1079" s="224"/>
      <c r="B1079" s="225" t="s">
        <v>515</v>
      </c>
      <c r="C1079" s="146">
        <v>1</v>
      </c>
      <c r="D1079" s="146">
        <v>1</v>
      </c>
      <c r="E1079" s="147" t="s">
        <v>561</v>
      </c>
      <c r="F1079" s="149">
        <v>0</v>
      </c>
      <c r="G1079" s="930"/>
      <c r="H1079" s="904"/>
      <c r="I1079" s="904"/>
      <c r="J1079" s="904"/>
      <c r="L1079" s="913"/>
      <c r="M1079" s="913"/>
      <c r="N1079" s="913"/>
    </row>
    <row r="1080" spans="1:14" ht="14">
      <c r="A1080" s="224"/>
      <c r="B1080" s="225" t="s">
        <v>1592</v>
      </c>
      <c r="C1080" s="146">
        <v>1</v>
      </c>
      <c r="D1080" s="146">
        <v>1</v>
      </c>
      <c r="E1080" s="147" t="s">
        <v>561</v>
      </c>
      <c r="F1080" s="149">
        <v>0</v>
      </c>
      <c r="G1080" s="930"/>
      <c r="H1080" s="904"/>
      <c r="I1080" s="904"/>
      <c r="J1080" s="904"/>
      <c r="L1080" s="913"/>
      <c r="M1080" s="913"/>
      <c r="N1080" s="913"/>
    </row>
    <row r="1081" spans="1:14" ht="14">
      <c r="A1081" s="226"/>
      <c r="B1081" s="227" t="s">
        <v>1557</v>
      </c>
      <c r="C1081" s="144">
        <v>1</v>
      </c>
      <c r="D1081" s="144">
        <v>1</v>
      </c>
      <c r="E1081" s="148" t="s">
        <v>561</v>
      </c>
      <c r="F1081" s="145">
        <v>0</v>
      </c>
      <c r="G1081" s="931"/>
      <c r="H1081" s="905"/>
      <c r="I1081" s="905"/>
      <c r="J1081" s="905"/>
      <c r="L1081" s="914"/>
      <c r="M1081" s="914"/>
      <c r="N1081" s="914"/>
    </row>
    <row r="1082" spans="1:14" ht="28">
      <c r="A1082" s="228" t="s">
        <v>467</v>
      </c>
      <c r="B1082" s="696" t="s">
        <v>1605</v>
      </c>
      <c r="C1082" s="55">
        <v>1</v>
      </c>
      <c r="D1082" s="55">
        <v>1</v>
      </c>
      <c r="E1082" s="56" t="s">
        <v>561</v>
      </c>
      <c r="F1082" s="57">
        <v>0</v>
      </c>
      <c r="G1082" s="398">
        <f t="shared" ref="G1082:G1091" si="240">C1082*D1082*F1082</f>
        <v>0</v>
      </c>
      <c r="H1082" s="345" t="s">
        <v>566</v>
      </c>
      <c r="I1082" s="345" t="s">
        <v>566</v>
      </c>
      <c r="J1082" s="345" t="s">
        <v>566</v>
      </c>
      <c r="L1082" s="806" t="str">
        <f t="shared" si="237"/>
        <v/>
      </c>
      <c r="M1082" s="806" t="str">
        <f t="shared" si="238"/>
        <v/>
      </c>
      <c r="N1082" s="806" t="str">
        <f t="shared" si="239"/>
        <v/>
      </c>
    </row>
    <row r="1083" spans="1:14" ht="28">
      <c r="A1083" s="228" t="s">
        <v>468</v>
      </c>
      <c r="B1083" s="694" t="s">
        <v>1606</v>
      </c>
      <c r="C1083" s="55">
        <v>1</v>
      </c>
      <c r="D1083" s="55">
        <v>1</v>
      </c>
      <c r="E1083" s="56" t="s">
        <v>561</v>
      </c>
      <c r="F1083" s="57">
        <v>0</v>
      </c>
      <c r="G1083" s="398">
        <f t="shared" si="240"/>
        <v>0</v>
      </c>
      <c r="H1083" s="345" t="s">
        <v>566</v>
      </c>
      <c r="I1083" s="345" t="s">
        <v>566</v>
      </c>
      <c r="J1083" s="345" t="s">
        <v>566</v>
      </c>
      <c r="L1083" s="806" t="str">
        <f t="shared" si="237"/>
        <v/>
      </c>
      <c r="M1083" s="806" t="str">
        <f t="shared" si="238"/>
        <v/>
      </c>
      <c r="N1083" s="806" t="str">
        <f t="shared" si="239"/>
        <v/>
      </c>
    </row>
    <row r="1084" spans="1:14" ht="28">
      <c r="A1084" s="229" t="s">
        <v>469</v>
      </c>
      <c r="B1084" s="694" t="s">
        <v>1607</v>
      </c>
      <c r="C1084" s="55">
        <v>1</v>
      </c>
      <c r="D1084" s="55">
        <v>1</v>
      </c>
      <c r="E1084" s="56" t="s">
        <v>561</v>
      </c>
      <c r="F1084" s="57">
        <v>0</v>
      </c>
      <c r="G1084" s="398">
        <f t="shared" si="240"/>
        <v>0</v>
      </c>
      <c r="H1084" s="345" t="s">
        <v>566</v>
      </c>
      <c r="I1084" s="345" t="s">
        <v>566</v>
      </c>
      <c r="J1084" s="345" t="s">
        <v>566</v>
      </c>
      <c r="L1084" s="806" t="str">
        <f t="shared" si="237"/>
        <v/>
      </c>
      <c r="M1084" s="806" t="str">
        <f t="shared" si="238"/>
        <v/>
      </c>
      <c r="N1084" s="806" t="str">
        <f t="shared" si="239"/>
        <v/>
      </c>
    </row>
    <row r="1085" spans="1:14" ht="28">
      <c r="A1085" s="229" t="s">
        <v>470</v>
      </c>
      <c r="B1085" s="694" t="s">
        <v>1608</v>
      </c>
      <c r="C1085" s="55">
        <v>1</v>
      </c>
      <c r="D1085" s="55">
        <v>1</v>
      </c>
      <c r="E1085" s="56" t="s">
        <v>561</v>
      </c>
      <c r="F1085" s="57">
        <v>0</v>
      </c>
      <c r="G1085" s="398">
        <f t="shared" si="240"/>
        <v>0</v>
      </c>
      <c r="H1085" s="345" t="s">
        <v>566</v>
      </c>
      <c r="I1085" s="345" t="s">
        <v>566</v>
      </c>
      <c r="J1085" s="345" t="s">
        <v>566</v>
      </c>
      <c r="L1085" s="806" t="str">
        <f t="shared" si="237"/>
        <v/>
      </c>
      <c r="M1085" s="806" t="str">
        <f t="shared" si="238"/>
        <v/>
      </c>
      <c r="N1085" s="806" t="str">
        <f t="shared" si="239"/>
        <v/>
      </c>
    </row>
    <row r="1086" spans="1:14" ht="28">
      <c r="A1086" s="229" t="s">
        <v>542</v>
      </c>
      <c r="B1086" s="694" t="s">
        <v>1609</v>
      </c>
      <c r="C1086" s="55">
        <v>1</v>
      </c>
      <c r="D1086" s="55">
        <v>1</v>
      </c>
      <c r="E1086" s="56" t="s">
        <v>561</v>
      </c>
      <c r="F1086" s="57">
        <v>0</v>
      </c>
      <c r="G1086" s="398">
        <f t="shared" si="240"/>
        <v>0</v>
      </c>
      <c r="H1086" s="345" t="s">
        <v>566</v>
      </c>
      <c r="I1086" s="345" t="s">
        <v>566</v>
      </c>
      <c r="J1086" s="345" t="s">
        <v>566</v>
      </c>
      <c r="L1086" s="806" t="str">
        <f t="shared" si="237"/>
        <v/>
      </c>
      <c r="M1086" s="806" t="str">
        <f t="shared" si="238"/>
        <v/>
      </c>
      <c r="N1086" s="806" t="str">
        <f t="shared" si="239"/>
        <v/>
      </c>
    </row>
    <row r="1087" spans="1:14" ht="28">
      <c r="A1087" s="229" t="s">
        <v>471</v>
      </c>
      <c r="B1087" s="694" t="s">
        <v>334</v>
      </c>
      <c r="C1087" s="55">
        <v>1</v>
      </c>
      <c r="D1087" s="55">
        <v>1</v>
      </c>
      <c r="E1087" s="56" t="s">
        <v>561</v>
      </c>
      <c r="F1087" s="57">
        <v>0</v>
      </c>
      <c r="G1087" s="398">
        <f t="shared" si="240"/>
        <v>0</v>
      </c>
      <c r="H1087" s="345" t="s">
        <v>566</v>
      </c>
      <c r="I1087" s="345" t="s">
        <v>566</v>
      </c>
      <c r="J1087" s="345" t="s">
        <v>566</v>
      </c>
      <c r="L1087" s="806" t="str">
        <f t="shared" si="237"/>
        <v/>
      </c>
      <c r="M1087" s="806" t="str">
        <f t="shared" si="238"/>
        <v/>
      </c>
      <c r="N1087" s="806" t="str">
        <f t="shared" si="239"/>
        <v/>
      </c>
    </row>
    <row r="1088" spans="1:14" ht="28">
      <c r="A1088" s="229" t="s">
        <v>472</v>
      </c>
      <c r="B1088" s="694" t="s">
        <v>1511</v>
      </c>
      <c r="C1088" s="55">
        <v>1</v>
      </c>
      <c r="D1088" s="55">
        <v>1</v>
      </c>
      <c r="E1088" s="56" t="s">
        <v>561</v>
      </c>
      <c r="F1088" s="57">
        <v>0</v>
      </c>
      <c r="G1088" s="398">
        <f t="shared" si="240"/>
        <v>0</v>
      </c>
      <c r="H1088" s="345" t="s">
        <v>566</v>
      </c>
      <c r="I1088" s="345" t="s">
        <v>566</v>
      </c>
      <c r="J1088" s="345" t="s">
        <v>566</v>
      </c>
      <c r="L1088" s="806" t="str">
        <f t="shared" si="237"/>
        <v/>
      </c>
      <c r="M1088" s="806" t="str">
        <f t="shared" si="238"/>
        <v/>
      </c>
      <c r="N1088" s="806" t="str">
        <f t="shared" si="239"/>
        <v/>
      </c>
    </row>
    <row r="1089" spans="1:14" ht="28">
      <c r="A1089" s="229" t="s">
        <v>473</v>
      </c>
      <c r="B1089" s="694" t="s">
        <v>914</v>
      </c>
      <c r="C1089" s="55">
        <v>1</v>
      </c>
      <c r="D1089" s="55">
        <v>1</v>
      </c>
      <c r="E1089" s="56" t="s">
        <v>561</v>
      </c>
      <c r="F1089" s="57">
        <v>0</v>
      </c>
      <c r="G1089" s="398">
        <f t="shared" si="240"/>
        <v>0</v>
      </c>
      <c r="H1089" s="345" t="s">
        <v>566</v>
      </c>
      <c r="I1089" s="345" t="s">
        <v>566</v>
      </c>
      <c r="J1089" s="345" t="s">
        <v>566</v>
      </c>
      <c r="L1089" s="806" t="str">
        <f t="shared" si="237"/>
        <v/>
      </c>
      <c r="M1089" s="806" t="str">
        <f t="shared" si="238"/>
        <v/>
      </c>
      <c r="N1089" s="806" t="str">
        <f t="shared" si="239"/>
        <v/>
      </c>
    </row>
    <row r="1090" spans="1:14" ht="28">
      <c r="A1090" s="229" t="s">
        <v>474</v>
      </c>
      <c r="B1090" s="694" t="s">
        <v>475</v>
      </c>
      <c r="C1090" s="55">
        <v>1</v>
      </c>
      <c r="D1090" s="55">
        <v>1</v>
      </c>
      <c r="E1090" s="56" t="s">
        <v>561</v>
      </c>
      <c r="F1090" s="57">
        <v>0</v>
      </c>
      <c r="G1090" s="398">
        <f t="shared" si="240"/>
        <v>0</v>
      </c>
      <c r="H1090" s="345" t="s">
        <v>566</v>
      </c>
      <c r="I1090" s="345" t="s">
        <v>566</v>
      </c>
      <c r="J1090" s="345" t="s">
        <v>566</v>
      </c>
      <c r="L1090" s="806" t="str">
        <f t="shared" si="237"/>
        <v/>
      </c>
      <c r="M1090" s="806" t="str">
        <f t="shared" si="238"/>
        <v/>
      </c>
      <c r="N1090" s="806" t="str">
        <f t="shared" si="239"/>
        <v/>
      </c>
    </row>
    <row r="1091" spans="1:14" ht="28">
      <c r="A1091" s="229" t="s">
        <v>476</v>
      </c>
      <c r="B1091" s="694" t="s">
        <v>1610</v>
      </c>
      <c r="C1091" s="55">
        <v>1</v>
      </c>
      <c r="D1091" s="55">
        <v>1</v>
      </c>
      <c r="E1091" s="56" t="s">
        <v>561</v>
      </c>
      <c r="F1091" s="57">
        <v>0</v>
      </c>
      <c r="G1091" s="398">
        <f t="shared" si="240"/>
        <v>0</v>
      </c>
      <c r="H1091" s="345" t="s">
        <v>566</v>
      </c>
      <c r="I1091" s="345" t="s">
        <v>566</v>
      </c>
      <c r="J1091" s="345" t="s">
        <v>566</v>
      </c>
      <c r="L1091" s="806" t="str">
        <f t="shared" si="237"/>
        <v/>
      </c>
      <c r="M1091" s="806" t="str">
        <f t="shared" si="238"/>
        <v/>
      </c>
      <c r="N1091" s="806" t="str">
        <f t="shared" si="239"/>
        <v/>
      </c>
    </row>
    <row r="1092" spans="1:14" ht="14">
      <c r="A1092" s="223">
        <v>66.7</v>
      </c>
      <c r="B1092" s="192" t="s">
        <v>1611</v>
      </c>
      <c r="C1092" s="150"/>
      <c r="D1092" s="151"/>
      <c r="E1092" s="152"/>
      <c r="F1092" s="153"/>
      <c r="G1092" s="932">
        <f>(C1093*D1093*F1093)+(C1094*D1094*F1094)</f>
        <v>0</v>
      </c>
      <c r="H1092" s="918" t="s">
        <v>566</v>
      </c>
      <c r="I1092" s="918" t="s">
        <v>566</v>
      </c>
      <c r="J1092" s="903" t="s">
        <v>566</v>
      </c>
      <c r="L1092" s="919" t="str">
        <f t="shared" si="237"/>
        <v/>
      </c>
      <c r="M1092" s="919" t="str">
        <f t="shared" si="238"/>
        <v/>
      </c>
      <c r="N1092" s="912" t="str">
        <f t="shared" si="239"/>
        <v/>
      </c>
    </row>
    <row r="1093" spans="1:14" ht="14">
      <c r="A1093" s="224"/>
      <c r="B1093" s="225" t="s">
        <v>1612</v>
      </c>
      <c r="C1093" s="146">
        <v>1</v>
      </c>
      <c r="D1093" s="146">
        <v>1</v>
      </c>
      <c r="E1093" s="147" t="s">
        <v>561</v>
      </c>
      <c r="F1093" s="149">
        <v>0</v>
      </c>
      <c r="G1093" s="933"/>
      <c r="H1093" s="918"/>
      <c r="I1093" s="918"/>
      <c r="J1093" s="904"/>
      <c r="L1093" s="919"/>
      <c r="M1093" s="919"/>
      <c r="N1093" s="913"/>
    </row>
    <row r="1094" spans="1:14" ht="14">
      <c r="A1094" s="226"/>
      <c r="B1094" s="227" t="s">
        <v>1613</v>
      </c>
      <c r="C1094" s="144">
        <v>1</v>
      </c>
      <c r="D1094" s="144">
        <v>1</v>
      </c>
      <c r="E1094" s="148" t="s">
        <v>561</v>
      </c>
      <c r="F1094" s="145">
        <v>0</v>
      </c>
      <c r="G1094" s="934"/>
      <c r="H1094" s="918"/>
      <c r="I1094" s="918"/>
      <c r="J1094" s="905"/>
      <c r="L1094" s="919"/>
      <c r="M1094" s="919"/>
      <c r="N1094" s="914"/>
    </row>
    <row r="1095" spans="1:14" ht="28">
      <c r="A1095" s="230" t="s">
        <v>768</v>
      </c>
      <c r="B1095" s="231" t="s">
        <v>1614</v>
      </c>
      <c r="C1095" s="55">
        <v>1</v>
      </c>
      <c r="D1095" s="55">
        <v>1</v>
      </c>
      <c r="E1095" s="56" t="s">
        <v>561</v>
      </c>
      <c r="F1095" s="57">
        <v>0</v>
      </c>
      <c r="G1095" s="398">
        <f>C1095*D1095*F1095</f>
        <v>0</v>
      </c>
      <c r="H1095" s="345" t="s">
        <v>566</v>
      </c>
      <c r="I1095" s="345" t="s">
        <v>566</v>
      </c>
      <c r="J1095" s="345" t="s">
        <v>566</v>
      </c>
      <c r="L1095" s="806" t="str">
        <f t="shared" si="237"/>
        <v/>
      </c>
      <c r="M1095" s="806" t="str">
        <f t="shared" si="238"/>
        <v/>
      </c>
      <c r="N1095" s="806" t="str">
        <f t="shared" si="239"/>
        <v/>
      </c>
    </row>
    <row r="1096" spans="1:14" ht="28">
      <c r="A1096" s="92" t="s">
        <v>552</v>
      </c>
      <c r="B1096" s="227" t="s">
        <v>915</v>
      </c>
      <c r="C1096" s="85"/>
      <c r="D1096" s="60">
        <v>0</v>
      </c>
      <c r="E1096" s="61" t="s">
        <v>563</v>
      </c>
      <c r="F1096" s="436">
        <f>G1076+F1078+G1082+G1083+G1084+G1085+G1095</f>
        <v>0</v>
      </c>
      <c r="G1096" s="398">
        <f>D1096*F1096</f>
        <v>0</v>
      </c>
      <c r="H1096" s="345" t="s">
        <v>566</v>
      </c>
      <c r="I1096" s="345" t="s">
        <v>566</v>
      </c>
      <c r="J1096" s="345" t="s">
        <v>566</v>
      </c>
      <c r="L1096" s="806" t="str">
        <f t="shared" si="237"/>
        <v/>
      </c>
      <c r="M1096" s="806" t="str">
        <f t="shared" si="238"/>
        <v/>
      </c>
      <c r="N1096" s="806" t="str">
        <f t="shared" si="239"/>
        <v/>
      </c>
    </row>
    <row r="1097" spans="1:14" ht="28">
      <c r="A1097" s="91" t="s">
        <v>477</v>
      </c>
      <c r="B1097" s="175" t="s">
        <v>897</v>
      </c>
      <c r="C1097" s="55">
        <v>1</v>
      </c>
      <c r="D1097" s="55">
        <v>1</v>
      </c>
      <c r="E1097" s="56" t="s">
        <v>561</v>
      </c>
      <c r="F1097" s="57">
        <v>0</v>
      </c>
      <c r="G1097" s="398">
        <f>C1097*D1097*F1097</f>
        <v>0</v>
      </c>
      <c r="H1097" s="345" t="s">
        <v>566</v>
      </c>
      <c r="I1097" s="345" t="s">
        <v>566</v>
      </c>
      <c r="J1097" s="345" t="s">
        <v>566</v>
      </c>
      <c r="L1097" s="806" t="str">
        <f t="shared" si="237"/>
        <v/>
      </c>
      <c r="M1097" s="806" t="str">
        <f t="shared" si="238"/>
        <v/>
      </c>
      <c r="N1097" s="806" t="str">
        <f t="shared" si="239"/>
        <v/>
      </c>
    </row>
    <row r="1098" spans="1:14" s="51" customFormat="1" ht="19" customHeight="1">
      <c r="A1098" s="88">
        <v>66</v>
      </c>
      <c r="B1098" s="617" t="s">
        <v>1615</v>
      </c>
      <c r="C1098" s="77"/>
      <c r="D1098" s="78"/>
      <c r="E1098" s="78"/>
      <c r="F1098" s="78"/>
      <c r="G1098" s="401">
        <f>SUM(G1076:G1097)</f>
        <v>0</v>
      </c>
      <c r="H1098" s="244"/>
      <c r="I1098" s="244"/>
      <c r="J1098" s="244"/>
      <c r="L1098" s="814">
        <f>SUM(L1076:L1097)</f>
        <v>0</v>
      </c>
      <c r="M1098" s="814">
        <f>SUM(M1076:M1097)</f>
        <v>0</v>
      </c>
      <c r="N1098" s="808">
        <f>SUM(N1076:N1097)</f>
        <v>0</v>
      </c>
    </row>
    <row r="1099" spans="1:14">
      <c r="A1099" s="86"/>
      <c r="D1099" s="39"/>
      <c r="G1099" s="80"/>
    </row>
    <row r="1100" spans="1:14">
      <c r="A1100" s="87">
        <v>67</v>
      </c>
      <c r="B1100" s="921" t="s">
        <v>1616</v>
      </c>
      <c r="C1100" s="921"/>
      <c r="D1100" s="921"/>
      <c r="E1100" s="71"/>
      <c r="F1100" s="71"/>
      <c r="G1100" s="80"/>
    </row>
    <row r="1101" spans="1:14" ht="42">
      <c r="A1101" s="247" t="s">
        <v>818</v>
      </c>
      <c r="B1101" s="246" t="s">
        <v>560</v>
      </c>
      <c r="C1101" s="246" t="s">
        <v>917</v>
      </c>
      <c r="D1101" s="246" t="s">
        <v>918</v>
      </c>
      <c r="E1101" s="246" t="s">
        <v>919</v>
      </c>
      <c r="F1101" s="246" t="s">
        <v>920</v>
      </c>
      <c r="G1101" s="250" t="s">
        <v>558</v>
      </c>
      <c r="H1101" s="404" t="s">
        <v>2793</v>
      </c>
      <c r="I1101" s="404" t="s">
        <v>820</v>
      </c>
      <c r="J1101" s="404" t="s">
        <v>2858</v>
      </c>
      <c r="K1101" s="304"/>
      <c r="L1101" s="805" t="s">
        <v>2793</v>
      </c>
      <c r="M1101" s="805" t="s">
        <v>820</v>
      </c>
      <c r="N1101" s="805" t="s">
        <v>2858</v>
      </c>
    </row>
    <row r="1102" spans="1:14" ht="14">
      <c r="A1102" s="106">
        <v>67.010000000000005</v>
      </c>
      <c r="B1102" s="192" t="s">
        <v>1617</v>
      </c>
      <c r="C1102" s="336"/>
      <c r="D1102" s="337"/>
      <c r="E1102" s="152"/>
      <c r="F1102" s="153"/>
      <c r="G1102" s="927">
        <f>(C1103*D1103*F1103)+(C1104*D1104*F1104)+(C1105*D1105*F1105)+(C1106*D1106*F1106)</f>
        <v>0</v>
      </c>
      <c r="H1102" s="903" t="s">
        <v>566</v>
      </c>
      <c r="I1102" s="903" t="s">
        <v>566</v>
      </c>
      <c r="J1102" s="903" t="s">
        <v>566</v>
      </c>
      <c r="L1102" s="912" t="str">
        <f>IF(OR(H1102="Oui",H1102="Yes"),G1102,"")</f>
        <v/>
      </c>
      <c r="M1102" s="912" t="str">
        <f>IF(OR(I1102="Oui",I1102="Yes"),G1102,"")</f>
        <v/>
      </c>
      <c r="N1102" s="912" t="str">
        <f>IF(OR(J1102="Oui",J1102="Yes"),G1102,"")</f>
        <v/>
      </c>
    </row>
    <row r="1103" spans="1:14" ht="14">
      <c r="A1103" s="106"/>
      <c r="B1103" s="225" t="s">
        <v>1618</v>
      </c>
      <c r="C1103" s="338">
        <v>1</v>
      </c>
      <c r="D1103" s="338">
        <v>1</v>
      </c>
      <c r="E1103" s="147" t="s">
        <v>561</v>
      </c>
      <c r="F1103" s="149">
        <v>0</v>
      </c>
      <c r="G1103" s="930"/>
      <c r="H1103" s="904"/>
      <c r="I1103" s="904"/>
      <c r="J1103" s="904"/>
      <c r="L1103" s="913"/>
      <c r="M1103" s="913"/>
      <c r="N1103" s="913"/>
    </row>
    <row r="1104" spans="1:14" ht="14">
      <c r="A1104" s="106"/>
      <c r="B1104" s="225" t="s">
        <v>1619</v>
      </c>
      <c r="C1104" s="338">
        <v>1</v>
      </c>
      <c r="D1104" s="338">
        <v>1</v>
      </c>
      <c r="E1104" s="147" t="s">
        <v>561</v>
      </c>
      <c r="F1104" s="149">
        <v>0</v>
      </c>
      <c r="G1104" s="930"/>
      <c r="H1104" s="904"/>
      <c r="I1104" s="904"/>
      <c r="J1104" s="904"/>
      <c r="L1104" s="913"/>
      <c r="M1104" s="913"/>
      <c r="N1104" s="913"/>
    </row>
    <row r="1105" spans="1:14" ht="14">
      <c r="A1105" s="106"/>
      <c r="B1105" s="225" t="s">
        <v>1620</v>
      </c>
      <c r="C1105" s="338">
        <v>1</v>
      </c>
      <c r="D1105" s="338">
        <v>1</v>
      </c>
      <c r="E1105" s="147" t="s">
        <v>561</v>
      </c>
      <c r="F1105" s="149">
        <v>0</v>
      </c>
      <c r="G1105" s="930"/>
      <c r="H1105" s="904"/>
      <c r="I1105" s="904"/>
      <c r="J1105" s="904"/>
      <c r="L1105" s="913"/>
      <c r="M1105" s="913"/>
      <c r="N1105" s="913"/>
    </row>
    <row r="1106" spans="1:14" ht="14">
      <c r="A1106" s="107"/>
      <c r="B1106" s="227" t="s">
        <v>1621</v>
      </c>
      <c r="C1106" s="339">
        <v>1</v>
      </c>
      <c r="D1106" s="339">
        <v>1</v>
      </c>
      <c r="E1106" s="148" t="s">
        <v>561</v>
      </c>
      <c r="F1106" s="145">
        <v>0</v>
      </c>
      <c r="G1106" s="931"/>
      <c r="H1106" s="905"/>
      <c r="I1106" s="905"/>
      <c r="J1106" s="905"/>
      <c r="L1106" s="914"/>
      <c r="M1106" s="914"/>
      <c r="N1106" s="914"/>
    </row>
    <row r="1107" spans="1:14" ht="28">
      <c r="A1107" s="91" t="s">
        <v>478</v>
      </c>
      <c r="B1107" s="175" t="s">
        <v>1622</v>
      </c>
      <c r="C1107" s="340">
        <v>1</v>
      </c>
      <c r="D1107" s="340">
        <v>1</v>
      </c>
      <c r="E1107" s="56" t="s">
        <v>561</v>
      </c>
      <c r="F1107" s="57">
        <v>0</v>
      </c>
      <c r="G1107" s="398">
        <f>C1107*D1107*F1107</f>
        <v>0</v>
      </c>
      <c r="H1107" s="345" t="s">
        <v>566</v>
      </c>
      <c r="I1107" s="345" t="s">
        <v>566</v>
      </c>
      <c r="J1107" s="345" t="s">
        <v>566</v>
      </c>
      <c r="L1107" s="811" t="str">
        <f>IF(OR(H1107="Oui",H1107="Yes"),G1107,"")</f>
        <v/>
      </c>
      <c r="M1107" s="811" t="str">
        <f>IF(OR(I1107="Oui",I1107="Yes"),G1107,"")</f>
        <v/>
      </c>
      <c r="N1107" s="811" t="str">
        <f>IF(OR(J1107="Oui",J1107="Yes"),G1107,"")</f>
        <v/>
      </c>
    </row>
    <row r="1108" spans="1:14" ht="14">
      <c r="A1108" s="106">
        <v>67.3</v>
      </c>
      <c r="B1108" s="193" t="s">
        <v>1623</v>
      </c>
      <c r="C1108" s="336"/>
      <c r="D1108" s="337"/>
      <c r="E1108" s="152"/>
      <c r="F1108" s="153"/>
      <c r="G1108" s="927">
        <f>(C1109*D1109*F1109)+(C1110*D1110*F1110)+(C1111*D1111*F1111)+(C1112*D1112*F1112)+(C1113*D1113*F1113)+(C1114*D1114*F1114)</f>
        <v>0</v>
      </c>
      <c r="H1108" s="903" t="s">
        <v>566</v>
      </c>
      <c r="I1108" s="903" t="s">
        <v>566</v>
      </c>
      <c r="J1108" s="903" t="s">
        <v>566</v>
      </c>
      <c r="L1108" s="912" t="str">
        <f>IF(OR(H1108="Oui",H1108="Yes"),G1108,"")</f>
        <v/>
      </c>
      <c r="M1108" s="912" t="str">
        <f>IF(OR(I1108="Oui",I1108="Yes"),G1108,"")</f>
        <v/>
      </c>
      <c r="N1108" s="912" t="str">
        <f>IF(OR(J1108="Oui",J1108="Yes"),G1108,"")</f>
        <v/>
      </c>
    </row>
    <row r="1109" spans="1:14" ht="14">
      <c r="A1109" s="106"/>
      <c r="B1109" s="225" t="s">
        <v>1624</v>
      </c>
      <c r="C1109" s="338">
        <v>1</v>
      </c>
      <c r="D1109" s="338">
        <v>1</v>
      </c>
      <c r="E1109" s="147" t="s">
        <v>561</v>
      </c>
      <c r="F1109" s="149">
        <v>0</v>
      </c>
      <c r="G1109" s="928"/>
      <c r="H1109" s="904"/>
      <c r="I1109" s="904"/>
      <c r="J1109" s="904"/>
      <c r="L1109" s="913"/>
      <c r="M1109" s="913"/>
      <c r="N1109" s="913"/>
    </row>
    <row r="1110" spans="1:14" s="238" customFormat="1" ht="14">
      <c r="A1110" s="242"/>
      <c r="B1110" s="225" t="s">
        <v>913</v>
      </c>
      <c r="C1110" s="338">
        <v>1</v>
      </c>
      <c r="D1110" s="338">
        <v>1</v>
      </c>
      <c r="E1110" s="220" t="s">
        <v>561</v>
      </c>
      <c r="F1110" s="149">
        <v>0</v>
      </c>
      <c r="G1110" s="928"/>
      <c r="H1110" s="904"/>
      <c r="I1110" s="904"/>
      <c r="J1110" s="904"/>
      <c r="L1110" s="913"/>
      <c r="M1110" s="913"/>
      <c r="N1110" s="913"/>
    </row>
    <row r="1111" spans="1:14" s="238" customFormat="1" ht="14">
      <c r="A1111" s="242"/>
      <c r="B1111" s="225" t="s">
        <v>1625</v>
      </c>
      <c r="C1111" s="338">
        <v>1</v>
      </c>
      <c r="D1111" s="338">
        <v>1</v>
      </c>
      <c r="E1111" s="220" t="s">
        <v>561</v>
      </c>
      <c r="F1111" s="149">
        <v>0</v>
      </c>
      <c r="G1111" s="928"/>
      <c r="H1111" s="904"/>
      <c r="I1111" s="904"/>
      <c r="J1111" s="904"/>
      <c r="L1111" s="913"/>
      <c r="M1111" s="913"/>
      <c r="N1111" s="913"/>
    </row>
    <row r="1112" spans="1:14" ht="14">
      <c r="A1112" s="106"/>
      <c r="B1112" s="225" t="s">
        <v>1557</v>
      </c>
      <c r="C1112" s="338">
        <v>1</v>
      </c>
      <c r="D1112" s="338">
        <v>1</v>
      </c>
      <c r="E1112" s="147" t="s">
        <v>561</v>
      </c>
      <c r="F1112" s="149">
        <v>0</v>
      </c>
      <c r="G1112" s="928"/>
      <c r="H1112" s="904"/>
      <c r="I1112" s="904"/>
      <c r="J1112" s="904"/>
      <c r="L1112" s="913"/>
      <c r="M1112" s="913"/>
      <c r="N1112" s="913"/>
    </row>
    <row r="1113" spans="1:14" ht="14">
      <c r="A1113" s="106"/>
      <c r="B1113" s="225" t="s">
        <v>1626</v>
      </c>
      <c r="C1113" s="338">
        <v>1</v>
      </c>
      <c r="D1113" s="338">
        <v>1</v>
      </c>
      <c r="E1113" s="147" t="s">
        <v>561</v>
      </c>
      <c r="F1113" s="149">
        <v>0</v>
      </c>
      <c r="G1113" s="928"/>
      <c r="H1113" s="904"/>
      <c r="I1113" s="904"/>
      <c r="J1113" s="904"/>
      <c r="L1113" s="913"/>
      <c r="M1113" s="913"/>
      <c r="N1113" s="913"/>
    </row>
    <row r="1114" spans="1:14" ht="14">
      <c r="A1114" s="107"/>
      <c r="B1114" s="227" t="s">
        <v>1627</v>
      </c>
      <c r="C1114" s="339">
        <v>1</v>
      </c>
      <c r="D1114" s="339">
        <v>1</v>
      </c>
      <c r="E1114" s="148" t="s">
        <v>561</v>
      </c>
      <c r="F1114" s="145">
        <v>0</v>
      </c>
      <c r="G1114" s="929"/>
      <c r="H1114" s="905"/>
      <c r="I1114" s="905"/>
      <c r="J1114" s="905"/>
      <c r="L1114" s="914"/>
      <c r="M1114" s="914"/>
      <c r="N1114" s="914"/>
    </row>
    <row r="1115" spans="1:14" ht="28">
      <c r="A1115" s="113">
        <v>67.5</v>
      </c>
      <c r="B1115" s="193" t="s">
        <v>1628</v>
      </c>
      <c r="C1115" s="336"/>
      <c r="D1115" s="337"/>
      <c r="E1115" s="152"/>
      <c r="F1115" s="153"/>
      <c r="G1115" s="927">
        <f>(C1116*D1116*F1116)+(C1117*D1117*F1117)+(C1118*D1118*F1118)+(C1119*D1119*F1119)+(C1120*D1120*F1120)+(C1121*D1121*F1121)</f>
        <v>0</v>
      </c>
      <c r="H1115" s="903" t="s">
        <v>566</v>
      </c>
      <c r="I1115" s="903" t="s">
        <v>566</v>
      </c>
      <c r="J1115" s="903" t="s">
        <v>566</v>
      </c>
      <c r="L1115" s="912" t="str">
        <f>IF(OR(H1115="Oui",H1115="Yes"),G1115,"")</f>
        <v/>
      </c>
      <c r="M1115" s="912" t="str">
        <f>IF(OR(I1115="Oui",I1115="Yes"),G1115,"")</f>
        <v/>
      </c>
      <c r="N1115" s="912" t="str">
        <f>IF(OR(J1115="Oui",J1115="Yes"),G1115,"")</f>
        <v/>
      </c>
    </row>
    <row r="1116" spans="1:14" ht="14">
      <c r="A1116" s="106"/>
      <c r="B1116" s="225" t="s">
        <v>1629</v>
      </c>
      <c r="C1116" s="338">
        <v>1</v>
      </c>
      <c r="D1116" s="338">
        <v>1</v>
      </c>
      <c r="E1116" s="147" t="s">
        <v>561</v>
      </c>
      <c r="F1116" s="149">
        <v>0</v>
      </c>
      <c r="G1116" s="928"/>
      <c r="H1116" s="904"/>
      <c r="I1116" s="904"/>
      <c r="J1116" s="904"/>
      <c r="L1116" s="913"/>
      <c r="M1116" s="913"/>
      <c r="N1116" s="913"/>
    </row>
    <row r="1117" spans="1:14" ht="14">
      <c r="A1117" s="106"/>
      <c r="B1117" s="225" t="s">
        <v>1302</v>
      </c>
      <c r="C1117" s="338">
        <v>1</v>
      </c>
      <c r="D1117" s="338">
        <v>1</v>
      </c>
      <c r="E1117" s="147" t="s">
        <v>561</v>
      </c>
      <c r="F1117" s="149">
        <v>0</v>
      </c>
      <c r="G1117" s="928"/>
      <c r="H1117" s="904"/>
      <c r="I1117" s="904"/>
      <c r="J1117" s="904"/>
      <c r="K1117" s="238"/>
      <c r="L1117" s="913"/>
      <c r="M1117" s="913"/>
      <c r="N1117" s="913"/>
    </row>
    <row r="1118" spans="1:14" ht="14">
      <c r="A1118" s="106"/>
      <c r="B1118" s="225" t="s">
        <v>1355</v>
      </c>
      <c r="C1118" s="338">
        <v>1</v>
      </c>
      <c r="D1118" s="338">
        <v>1</v>
      </c>
      <c r="E1118" s="147" t="s">
        <v>561</v>
      </c>
      <c r="F1118" s="149">
        <v>0</v>
      </c>
      <c r="G1118" s="928"/>
      <c r="H1118" s="904"/>
      <c r="I1118" s="904"/>
      <c r="J1118" s="904"/>
      <c r="K1118" s="238"/>
      <c r="L1118" s="913"/>
      <c r="M1118" s="913"/>
      <c r="N1118" s="913"/>
    </row>
    <row r="1119" spans="1:14" ht="14">
      <c r="A1119" s="106"/>
      <c r="B1119" s="225" t="s">
        <v>1630</v>
      </c>
      <c r="C1119" s="338">
        <v>1</v>
      </c>
      <c r="D1119" s="338">
        <v>1</v>
      </c>
      <c r="E1119" s="147" t="s">
        <v>561</v>
      </c>
      <c r="F1119" s="149">
        <v>0</v>
      </c>
      <c r="G1119" s="928"/>
      <c r="H1119" s="904"/>
      <c r="I1119" s="904"/>
      <c r="J1119" s="904"/>
      <c r="L1119" s="913"/>
      <c r="M1119" s="913"/>
      <c r="N1119" s="913"/>
    </row>
    <row r="1120" spans="1:14" ht="14">
      <c r="A1120" s="106"/>
      <c r="B1120" s="225" t="s">
        <v>913</v>
      </c>
      <c r="C1120" s="338">
        <v>1</v>
      </c>
      <c r="D1120" s="338">
        <v>1</v>
      </c>
      <c r="E1120" s="147" t="s">
        <v>561</v>
      </c>
      <c r="F1120" s="149">
        <v>0</v>
      </c>
      <c r="G1120" s="928"/>
      <c r="H1120" s="904"/>
      <c r="I1120" s="904"/>
      <c r="J1120" s="904"/>
      <c r="L1120" s="913"/>
      <c r="M1120" s="913"/>
      <c r="N1120" s="913"/>
    </row>
    <row r="1121" spans="1:14" ht="14">
      <c r="A1121" s="107"/>
      <c r="B1121" s="341" t="s">
        <v>1625</v>
      </c>
      <c r="C1121" s="339">
        <v>1</v>
      </c>
      <c r="D1121" s="339">
        <v>1</v>
      </c>
      <c r="E1121" s="148" t="s">
        <v>561</v>
      </c>
      <c r="F1121" s="145">
        <v>0</v>
      </c>
      <c r="G1121" s="929"/>
      <c r="H1121" s="905"/>
      <c r="I1121" s="905"/>
      <c r="J1121" s="905"/>
      <c r="L1121" s="914"/>
      <c r="M1121" s="914"/>
      <c r="N1121" s="914"/>
    </row>
    <row r="1122" spans="1:14" ht="28">
      <c r="A1122" s="92" t="s">
        <v>769</v>
      </c>
      <c r="B1122" s="227" t="s">
        <v>915</v>
      </c>
      <c r="C1122" s="342"/>
      <c r="D1122" s="343">
        <v>0</v>
      </c>
      <c r="E1122" s="61" t="s">
        <v>563</v>
      </c>
      <c r="F1122" s="436">
        <f>F1116</f>
        <v>0</v>
      </c>
      <c r="G1122" s="398">
        <f>D1122*F1122</f>
        <v>0</v>
      </c>
      <c r="H1122" s="345" t="s">
        <v>566</v>
      </c>
      <c r="I1122" s="345" t="s">
        <v>566</v>
      </c>
      <c r="J1122" s="345" t="s">
        <v>566</v>
      </c>
      <c r="L1122" s="806" t="str">
        <f>IF(OR(H1122="Oui",H1122="Yes"),G1122,"")</f>
        <v/>
      </c>
      <c r="M1122" s="806" t="str">
        <f>IF(OR(I1122="Oui",I1122="Yes"),G1122,"")</f>
        <v/>
      </c>
      <c r="N1122" s="806" t="str">
        <f>IF(OR(J1122="Oui",J1122="Yes"),G1122,"")</f>
        <v/>
      </c>
    </row>
    <row r="1123" spans="1:14" ht="28">
      <c r="A1123" s="92" t="s">
        <v>479</v>
      </c>
      <c r="B1123" s="231" t="s">
        <v>897</v>
      </c>
      <c r="C1123" s="340">
        <v>1</v>
      </c>
      <c r="D1123" s="340">
        <v>1</v>
      </c>
      <c r="E1123" s="56" t="s">
        <v>561</v>
      </c>
      <c r="F1123" s="57">
        <v>0</v>
      </c>
      <c r="G1123" s="398">
        <f>C1123*D1123*F1123</f>
        <v>0</v>
      </c>
      <c r="H1123" s="345" t="s">
        <v>566</v>
      </c>
      <c r="I1123" s="345" t="s">
        <v>566</v>
      </c>
      <c r="J1123" s="345" t="s">
        <v>566</v>
      </c>
      <c r="L1123" s="806" t="str">
        <f>IF(OR(H1123="Oui",H1123="Yes"),G1123,"")</f>
        <v/>
      </c>
      <c r="M1123" s="806" t="str">
        <f>IF(OR(I1123="Oui",I1123="Yes"),G1123,"")</f>
        <v/>
      </c>
      <c r="N1123" s="806" t="str">
        <f>IF(OR(J1123="Oui",J1123="Yes"),G1123,"")</f>
        <v/>
      </c>
    </row>
    <row r="1124" spans="1:14" s="51" customFormat="1" ht="19" customHeight="1">
      <c r="A1124" s="88">
        <v>67</v>
      </c>
      <c r="B1124" s="922" t="s">
        <v>1631</v>
      </c>
      <c r="C1124" s="923"/>
      <c r="D1124" s="923"/>
      <c r="E1124" s="78"/>
      <c r="F1124" s="78"/>
      <c r="G1124" s="401">
        <f>SUM(G1102:G1123)</f>
        <v>0</v>
      </c>
      <c r="H1124" s="244"/>
      <c r="I1124" s="244"/>
      <c r="J1124" s="244"/>
      <c r="L1124" s="814">
        <f>SUM(L1102:L1123)</f>
        <v>0</v>
      </c>
      <c r="M1124" s="814">
        <f>SUM(M1102:M1123)</f>
        <v>0</v>
      </c>
      <c r="N1124" s="808">
        <f>SUM(N1102:N1123)</f>
        <v>0</v>
      </c>
    </row>
    <row r="1125" spans="1:14">
      <c r="A1125" s="67"/>
      <c r="D1125" s="39"/>
      <c r="G1125" s="69"/>
    </row>
    <row r="1126" spans="1:14">
      <c r="A1126" s="87">
        <v>68</v>
      </c>
      <c r="B1126" s="173" t="s">
        <v>1632</v>
      </c>
      <c r="C1126" s="70"/>
      <c r="D1126" s="155"/>
      <c r="E1126" s="71"/>
      <c r="F1126" s="71"/>
      <c r="G1126" s="80"/>
    </row>
    <row r="1127" spans="1:14" ht="42">
      <c r="A1127" s="247" t="s">
        <v>818</v>
      </c>
      <c r="B1127" s="246" t="s">
        <v>560</v>
      </c>
      <c r="C1127" s="246" t="s">
        <v>917</v>
      </c>
      <c r="D1127" s="246" t="s">
        <v>918</v>
      </c>
      <c r="E1127" s="246" t="s">
        <v>919</v>
      </c>
      <c r="F1127" s="246" t="s">
        <v>920</v>
      </c>
      <c r="G1127" s="250" t="s">
        <v>558</v>
      </c>
      <c r="H1127" s="404" t="s">
        <v>2793</v>
      </c>
      <c r="I1127" s="404" t="s">
        <v>820</v>
      </c>
      <c r="J1127" s="404" t="s">
        <v>2858</v>
      </c>
      <c r="K1127" s="304"/>
      <c r="L1127" s="805" t="s">
        <v>2793</v>
      </c>
      <c r="M1127" s="805" t="s">
        <v>820</v>
      </c>
      <c r="N1127" s="805" t="s">
        <v>2858</v>
      </c>
    </row>
    <row r="1128" spans="1:14" ht="28">
      <c r="A1128" s="91" t="s">
        <v>480</v>
      </c>
      <c r="B1128" s="175" t="s">
        <v>1633</v>
      </c>
      <c r="C1128" s="55">
        <v>1</v>
      </c>
      <c r="D1128" s="55">
        <v>1</v>
      </c>
      <c r="E1128" s="56" t="s">
        <v>561</v>
      </c>
      <c r="F1128" s="57">
        <v>0</v>
      </c>
      <c r="G1128" s="398">
        <f>C1128*D1128*F1128</f>
        <v>0</v>
      </c>
      <c r="H1128" s="345" t="s">
        <v>566</v>
      </c>
      <c r="I1128" s="345" t="s">
        <v>566</v>
      </c>
      <c r="J1128" s="345" t="s">
        <v>566</v>
      </c>
      <c r="L1128" s="806" t="str">
        <f>IF(OR(H1128="Oui",H1128="Yes"),G1128,"")</f>
        <v/>
      </c>
      <c r="M1128" s="806" t="str">
        <f>IF(OR(I1128="Oui",I1128="Yes"),G1128,"")</f>
        <v/>
      </c>
      <c r="N1128" s="806" t="str">
        <f>IF(OR(J1128="Oui",J1128="Yes"),G1128,"")</f>
        <v/>
      </c>
    </row>
    <row r="1129" spans="1:14" ht="14">
      <c r="A1129" s="121">
        <v>68.02</v>
      </c>
      <c r="B1129" s="192" t="s">
        <v>1634</v>
      </c>
      <c r="C1129" s="150"/>
      <c r="D1129" s="151"/>
      <c r="E1129" s="152"/>
      <c r="F1129" s="153"/>
      <c r="G1129" s="935">
        <f>(C1130*D1130*F1130)+(C1131*D1131*F1131)+(C1132*D1132*F1132)</f>
        <v>0</v>
      </c>
      <c r="H1129" s="903" t="s">
        <v>566</v>
      </c>
      <c r="I1129" s="903" t="s">
        <v>566</v>
      </c>
      <c r="J1129" s="903" t="s">
        <v>566</v>
      </c>
      <c r="L1129" s="915" t="str">
        <f t="shared" ref="L1129:L1143" si="241">IF(OR(H1129="Oui",H1129="Yes"),G1129,"")</f>
        <v/>
      </c>
      <c r="M1129" s="915" t="str">
        <f t="shared" ref="M1129:M1143" si="242">IF(OR(I1129="Oui",I1129="Yes"),G1129,"")</f>
        <v/>
      </c>
      <c r="N1129" s="912" t="str">
        <f t="shared" ref="N1129:N1143" si="243">IF(OR(J1129="Oui",J1129="Yes"),G1129,"")</f>
        <v/>
      </c>
    </row>
    <row r="1130" spans="1:14" ht="14">
      <c r="A1130" s="122"/>
      <c r="B1130" s="225" t="s">
        <v>1635</v>
      </c>
      <c r="C1130" s="146">
        <v>1</v>
      </c>
      <c r="D1130" s="146">
        <v>1</v>
      </c>
      <c r="E1130" s="147" t="s">
        <v>561</v>
      </c>
      <c r="F1130" s="149">
        <v>0</v>
      </c>
      <c r="G1130" s="936"/>
      <c r="H1130" s="904"/>
      <c r="I1130" s="904"/>
      <c r="J1130" s="904"/>
      <c r="L1130" s="916"/>
      <c r="M1130" s="916"/>
      <c r="N1130" s="913"/>
    </row>
    <row r="1131" spans="1:14" ht="14">
      <c r="A1131" s="122"/>
      <c r="B1131" s="225" t="s">
        <v>518</v>
      </c>
      <c r="C1131" s="146">
        <v>1</v>
      </c>
      <c r="D1131" s="146">
        <v>1</v>
      </c>
      <c r="E1131" s="147" t="s">
        <v>561</v>
      </c>
      <c r="F1131" s="149">
        <v>0</v>
      </c>
      <c r="G1131" s="936"/>
      <c r="H1131" s="904"/>
      <c r="I1131" s="904"/>
      <c r="J1131" s="904"/>
      <c r="L1131" s="916"/>
      <c r="M1131" s="916"/>
      <c r="N1131" s="913"/>
    </row>
    <row r="1132" spans="1:14" ht="14">
      <c r="A1132" s="123"/>
      <c r="B1132" s="227" t="s">
        <v>517</v>
      </c>
      <c r="C1132" s="144">
        <v>1</v>
      </c>
      <c r="D1132" s="144">
        <v>1</v>
      </c>
      <c r="E1132" s="148" t="s">
        <v>561</v>
      </c>
      <c r="F1132" s="145">
        <v>0</v>
      </c>
      <c r="G1132" s="937"/>
      <c r="H1132" s="905"/>
      <c r="I1132" s="905"/>
      <c r="J1132" s="905"/>
      <c r="L1132" s="917"/>
      <c r="M1132" s="917"/>
      <c r="N1132" s="914"/>
    </row>
    <row r="1133" spans="1:14" ht="28">
      <c r="A1133" s="91" t="s">
        <v>482</v>
      </c>
      <c r="B1133" s="175" t="s">
        <v>1636</v>
      </c>
      <c r="C1133" s="55">
        <v>1</v>
      </c>
      <c r="D1133" s="55">
        <v>1</v>
      </c>
      <c r="E1133" s="56" t="s">
        <v>561</v>
      </c>
      <c r="F1133" s="57">
        <v>0</v>
      </c>
      <c r="G1133" s="398">
        <f t="shared" ref="G1133:G1143" si="244">C1133*D1133*F1133</f>
        <v>0</v>
      </c>
      <c r="H1133" s="345" t="s">
        <v>566</v>
      </c>
      <c r="I1133" s="345" t="s">
        <v>566</v>
      </c>
      <c r="J1133" s="345" t="s">
        <v>566</v>
      </c>
      <c r="L1133" s="806" t="str">
        <f t="shared" si="241"/>
        <v/>
      </c>
      <c r="M1133" s="806" t="str">
        <f t="shared" si="242"/>
        <v/>
      </c>
      <c r="N1133" s="806" t="str">
        <f t="shared" si="243"/>
        <v/>
      </c>
    </row>
    <row r="1134" spans="1:14" ht="28">
      <c r="A1134" s="91" t="s">
        <v>483</v>
      </c>
      <c r="B1134" s="175" t="s">
        <v>1637</v>
      </c>
      <c r="C1134" s="55">
        <v>1</v>
      </c>
      <c r="D1134" s="55">
        <v>1</v>
      </c>
      <c r="E1134" s="56" t="s">
        <v>561</v>
      </c>
      <c r="F1134" s="57">
        <v>0</v>
      </c>
      <c r="G1134" s="398">
        <f t="shared" si="244"/>
        <v>0</v>
      </c>
      <c r="H1134" s="345" t="s">
        <v>566</v>
      </c>
      <c r="I1134" s="345" t="s">
        <v>566</v>
      </c>
      <c r="J1134" s="345" t="s">
        <v>566</v>
      </c>
      <c r="L1134" s="806" t="str">
        <f t="shared" si="241"/>
        <v/>
      </c>
      <c r="M1134" s="806" t="str">
        <f t="shared" si="242"/>
        <v/>
      </c>
      <c r="N1134" s="806" t="str">
        <f t="shared" si="243"/>
        <v/>
      </c>
    </row>
    <row r="1135" spans="1:14" ht="28">
      <c r="A1135" s="91" t="s">
        <v>481</v>
      </c>
      <c r="B1135" s="175" t="s">
        <v>1638</v>
      </c>
      <c r="C1135" s="55">
        <v>1</v>
      </c>
      <c r="D1135" s="55">
        <v>1</v>
      </c>
      <c r="E1135" s="56" t="s">
        <v>561</v>
      </c>
      <c r="F1135" s="57">
        <v>0</v>
      </c>
      <c r="G1135" s="398">
        <f t="shared" si="244"/>
        <v>0</v>
      </c>
      <c r="H1135" s="345" t="s">
        <v>566</v>
      </c>
      <c r="I1135" s="345" t="s">
        <v>566</v>
      </c>
      <c r="J1135" s="345" t="s">
        <v>566</v>
      </c>
      <c r="L1135" s="806" t="str">
        <f t="shared" si="241"/>
        <v/>
      </c>
      <c r="M1135" s="806" t="str">
        <f t="shared" si="242"/>
        <v/>
      </c>
      <c r="N1135" s="806" t="str">
        <f t="shared" si="243"/>
        <v/>
      </c>
    </row>
    <row r="1136" spans="1:14" ht="28">
      <c r="A1136" s="92" t="s">
        <v>484</v>
      </c>
      <c r="B1136" s="227" t="s">
        <v>1565</v>
      </c>
      <c r="C1136" s="55">
        <v>1</v>
      </c>
      <c r="D1136" s="55">
        <v>1</v>
      </c>
      <c r="E1136" s="56" t="s">
        <v>561</v>
      </c>
      <c r="F1136" s="57">
        <v>0</v>
      </c>
      <c r="G1136" s="398">
        <f t="shared" si="244"/>
        <v>0</v>
      </c>
      <c r="H1136" s="345" t="s">
        <v>566</v>
      </c>
      <c r="I1136" s="345" t="s">
        <v>566</v>
      </c>
      <c r="J1136" s="345" t="s">
        <v>566</v>
      </c>
      <c r="L1136" s="806" t="str">
        <f t="shared" si="241"/>
        <v/>
      </c>
      <c r="M1136" s="806" t="str">
        <f t="shared" si="242"/>
        <v/>
      </c>
      <c r="N1136" s="806" t="str">
        <f t="shared" si="243"/>
        <v/>
      </c>
    </row>
    <row r="1137" spans="1:14" ht="28">
      <c r="A1137" s="91" t="s">
        <v>485</v>
      </c>
      <c r="B1137" s="175" t="s">
        <v>1566</v>
      </c>
      <c r="C1137" s="55">
        <v>1</v>
      </c>
      <c r="D1137" s="55">
        <v>1</v>
      </c>
      <c r="E1137" s="56" t="s">
        <v>561</v>
      </c>
      <c r="F1137" s="57">
        <v>0</v>
      </c>
      <c r="G1137" s="398">
        <f t="shared" si="244"/>
        <v>0</v>
      </c>
      <c r="H1137" s="345" t="s">
        <v>566</v>
      </c>
      <c r="I1137" s="345" t="s">
        <v>566</v>
      </c>
      <c r="J1137" s="345" t="s">
        <v>566</v>
      </c>
      <c r="L1137" s="806" t="str">
        <f t="shared" si="241"/>
        <v/>
      </c>
      <c r="M1137" s="806" t="str">
        <f t="shared" si="242"/>
        <v/>
      </c>
      <c r="N1137" s="806" t="str">
        <f t="shared" si="243"/>
        <v/>
      </c>
    </row>
    <row r="1138" spans="1:14" ht="28">
      <c r="A1138" s="91" t="s">
        <v>486</v>
      </c>
      <c r="B1138" s="175" t="s">
        <v>1639</v>
      </c>
      <c r="C1138" s="55">
        <v>1</v>
      </c>
      <c r="D1138" s="55">
        <v>1</v>
      </c>
      <c r="E1138" s="56" t="s">
        <v>561</v>
      </c>
      <c r="F1138" s="57">
        <v>0</v>
      </c>
      <c r="G1138" s="398">
        <f t="shared" si="244"/>
        <v>0</v>
      </c>
      <c r="H1138" s="345" t="s">
        <v>566</v>
      </c>
      <c r="I1138" s="345" t="s">
        <v>566</v>
      </c>
      <c r="J1138" s="345" t="s">
        <v>566</v>
      </c>
      <c r="L1138" s="806" t="str">
        <f t="shared" si="241"/>
        <v/>
      </c>
      <c r="M1138" s="806" t="str">
        <f t="shared" si="242"/>
        <v/>
      </c>
      <c r="N1138" s="806" t="str">
        <f t="shared" si="243"/>
        <v/>
      </c>
    </row>
    <row r="1139" spans="1:14" ht="28">
      <c r="A1139" s="91" t="s">
        <v>487</v>
      </c>
      <c r="B1139" s="175" t="s">
        <v>1640</v>
      </c>
      <c r="C1139" s="55">
        <v>1</v>
      </c>
      <c r="D1139" s="55">
        <v>1</v>
      </c>
      <c r="E1139" s="56" t="s">
        <v>561</v>
      </c>
      <c r="F1139" s="57">
        <v>0</v>
      </c>
      <c r="G1139" s="398">
        <f t="shared" si="244"/>
        <v>0</v>
      </c>
      <c r="H1139" s="345" t="s">
        <v>566</v>
      </c>
      <c r="I1139" s="345" t="s">
        <v>566</v>
      </c>
      <c r="J1139" s="345" t="s">
        <v>566</v>
      </c>
      <c r="L1139" s="806" t="str">
        <f t="shared" si="241"/>
        <v/>
      </c>
      <c r="M1139" s="806" t="str">
        <f t="shared" si="242"/>
        <v/>
      </c>
      <c r="N1139" s="806" t="str">
        <f t="shared" si="243"/>
        <v/>
      </c>
    </row>
    <row r="1140" spans="1:14" ht="28">
      <c r="A1140" s="91" t="s">
        <v>543</v>
      </c>
      <c r="B1140" s="175" t="s">
        <v>1641</v>
      </c>
      <c r="C1140" s="55">
        <v>1</v>
      </c>
      <c r="D1140" s="55">
        <v>1</v>
      </c>
      <c r="E1140" s="56" t="s">
        <v>561</v>
      </c>
      <c r="F1140" s="57">
        <v>0</v>
      </c>
      <c r="G1140" s="398">
        <f t="shared" si="244"/>
        <v>0</v>
      </c>
      <c r="H1140" s="345" t="s">
        <v>566</v>
      </c>
      <c r="I1140" s="345" t="s">
        <v>566</v>
      </c>
      <c r="J1140" s="345" t="s">
        <v>566</v>
      </c>
      <c r="L1140" s="806" t="str">
        <f t="shared" si="241"/>
        <v/>
      </c>
      <c r="M1140" s="806" t="str">
        <f t="shared" si="242"/>
        <v/>
      </c>
      <c r="N1140" s="806" t="str">
        <f t="shared" si="243"/>
        <v/>
      </c>
    </row>
    <row r="1141" spans="1:14" ht="28">
      <c r="A1141" s="91" t="s">
        <v>489</v>
      </c>
      <c r="B1141" s="175" t="s">
        <v>1642</v>
      </c>
      <c r="C1141" s="55">
        <v>1</v>
      </c>
      <c r="D1141" s="55">
        <v>1</v>
      </c>
      <c r="E1141" s="56" t="s">
        <v>561</v>
      </c>
      <c r="F1141" s="57">
        <v>0</v>
      </c>
      <c r="G1141" s="398">
        <f t="shared" si="244"/>
        <v>0</v>
      </c>
      <c r="H1141" s="345" t="s">
        <v>566</v>
      </c>
      <c r="I1141" s="345" t="s">
        <v>566</v>
      </c>
      <c r="J1141" s="345" t="s">
        <v>566</v>
      </c>
      <c r="L1141" s="806" t="str">
        <f t="shared" si="241"/>
        <v/>
      </c>
      <c r="M1141" s="806" t="str">
        <f t="shared" si="242"/>
        <v/>
      </c>
      <c r="N1141" s="806" t="str">
        <f t="shared" si="243"/>
        <v/>
      </c>
    </row>
    <row r="1142" spans="1:14" ht="28">
      <c r="A1142" s="91" t="s">
        <v>534</v>
      </c>
      <c r="B1142" s="175" t="s">
        <v>1643</v>
      </c>
      <c r="C1142" s="55">
        <v>1</v>
      </c>
      <c r="D1142" s="55">
        <v>1</v>
      </c>
      <c r="E1142" s="56" t="s">
        <v>561</v>
      </c>
      <c r="F1142" s="57">
        <v>0</v>
      </c>
      <c r="G1142" s="398">
        <f t="shared" si="244"/>
        <v>0</v>
      </c>
      <c r="H1142" s="345" t="s">
        <v>566</v>
      </c>
      <c r="I1142" s="345" t="s">
        <v>566</v>
      </c>
      <c r="J1142" s="345" t="s">
        <v>566</v>
      </c>
      <c r="L1142" s="806" t="str">
        <f t="shared" si="241"/>
        <v/>
      </c>
      <c r="M1142" s="806" t="str">
        <f t="shared" si="242"/>
        <v/>
      </c>
      <c r="N1142" s="806" t="str">
        <f t="shared" si="243"/>
        <v/>
      </c>
    </row>
    <row r="1143" spans="1:14" ht="28">
      <c r="A1143" s="89" t="s">
        <v>488</v>
      </c>
      <c r="B1143" s="175" t="s">
        <v>897</v>
      </c>
      <c r="C1143" s="55">
        <v>1</v>
      </c>
      <c r="D1143" s="55">
        <v>1</v>
      </c>
      <c r="E1143" s="56" t="s">
        <v>561</v>
      </c>
      <c r="F1143" s="57">
        <v>0</v>
      </c>
      <c r="G1143" s="398">
        <f t="shared" si="244"/>
        <v>0</v>
      </c>
      <c r="H1143" s="345" t="s">
        <v>566</v>
      </c>
      <c r="I1143" s="345" t="s">
        <v>566</v>
      </c>
      <c r="J1143" s="345" t="s">
        <v>566</v>
      </c>
      <c r="L1143" s="806" t="str">
        <f t="shared" si="241"/>
        <v/>
      </c>
      <c r="M1143" s="806" t="str">
        <f t="shared" si="242"/>
        <v/>
      </c>
      <c r="N1143" s="806" t="str">
        <f t="shared" si="243"/>
        <v/>
      </c>
    </row>
    <row r="1144" spans="1:14" s="51" customFormat="1" ht="19" customHeight="1">
      <c r="A1144" s="88">
        <v>68</v>
      </c>
      <c r="B1144" s="617" t="s">
        <v>1644</v>
      </c>
      <c r="C1144" s="77"/>
      <c r="D1144" s="78"/>
      <c r="E1144" s="78"/>
      <c r="F1144" s="78"/>
      <c r="G1144" s="399">
        <f>SUM(G1128:G1143)</f>
        <v>0</v>
      </c>
      <c r="H1144" s="244"/>
      <c r="I1144" s="244"/>
      <c r="J1144" s="244"/>
      <c r="L1144" s="808">
        <f>SUM(L1128:L1143)</f>
        <v>0</v>
      </c>
      <c r="M1144" s="808">
        <f>SUM(M1128:M1143)</f>
        <v>0</v>
      </c>
      <c r="N1144" s="808">
        <f>SUM(N1128:N1143)</f>
        <v>0</v>
      </c>
    </row>
    <row r="1145" spans="1:14">
      <c r="A1145" s="67"/>
      <c r="D1145" s="39"/>
      <c r="G1145" s="69"/>
    </row>
    <row r="1146" spans="1:14">
      <c r="A1146" s="87">
        <v>69</v>
      </c>
      <c r="B1146" s="173" t="s">
        <v>1645</v>
      </c>
      <c r="C1146" s="70"/>
      <c r="D1146" s="71"/>
      <c r="E1146" s="71"/>
      <c r="F1146" s="71"/>
      <c r="G1146" s="80"/>
    </row>
    <row r="1147" spans="1:14" ht="42">
      <c r="A1147" s="245" t="s">
        <v>818</v>
      </c>
      <c r="B1147" s="246" t="s">
        <v>560</v>
      </c>
      <c r="C1147" s="247"/>
      <c r="D1147" s="248"/>
      <c r="E1147" s="248"/>
      <c r="F1147" s="249"/>
      <c r="G1147" s="250" t="s">
        <v>558</v>
      </c>
      <c r="H1147" s="404" t="s">
        <v>2793</v>
      </c>
      <c r="I1147" s="404" t="s">
        <v>820</v>
      </c>
      <c r="J1147" s="404" t="s">
        <v>2858</v>
      </c>
      <c r="K1147" s="304"/>
      <c r="L1147" s="805" t="s">
        <v>2793</v>
      </c>
      <c r="M1147" s="805" t="s">
        <v>820</v>
      </c>
      <c r="N1147" s="810" t="s">
        <v>2858</v>
      </c>
    </row>
    <row r="1148" spans="1:14">
      <c r="A1148" s="160"/>
      <c r="B1148" s="161"/>
      <c r="C1148" s="162"/>
      <c r="D1148" s="163"/>
      <c r="E1148" s="163"/>
      <c r="F1148" s="164"/>
      <c r="G1148" s="158"/>
      <c r="H1148" s="903" t="s">
        <v>566</v>
      </c>
      <c r="I1148" s="903" t="s">
        <v>566</v>
      </c>
      <c r="J1148" s="903" t="s">
        <v>566</v>
      </c>
      <c r="L1148" s="906" t="str">
        <f>IF(OR(H1148="Oui",H1148="Yes"),G1148,"")</f>
        <v/>
      </c>
      <c r="M1148" s="909" t="str">
        <f>IF(OR(I1148="Oui",I1148="Yes"),G1148,"")</f>
        <v/>
      </c>
      <c r="N1148" s="919" t="str">
        <f>IF(OR(J1148="Oui",J1148="Yes"),G1148,"")</f>
        <v/>
      </c>
    </row>
    <row r="1149" spans="1:14">
      <c r="A1149" s="160"/>
      <c r="B1149" s="161"/>
      <c r="C1149" s="162"/>
      <c r="D1149" s="163"/>
      <c r="E1149" s="163"/>
      <c r="F1149" s="165"/>
      <c r="G1149" s="158"/>
      <c r="H1149" s="904"/>
      <c r="I1149" s="904"/>
      <c r="J1149" s="904"/>
      <c r="L1149" s="907"/>
      <c r="M1149" s="910"/>
      <c r="N1149" s="919"/>
    </row>
    <row r="1150" spans="1:14">
      <c r="A1150" s="160"/>
      <c r="B1150" s="161"/>
      <c r="C1150" s="162"/>
      <c r="D1150" s="163"/>
      <c r="E1150" s="163"/>
      <c r="F1150" s="165"/>
      <c r="G1150" s="158"/>
      <c r="H1150" s="904"/>
      <c r="I1150" s="904"/>
      <c r="J1150" s="904"/>
      <c r="L1150" s="907"/>
      <c r="M1150" s="910"/>
      <c r="N1150" s="919"/>
    </row>
    <row r="1151" spans="1:14">
      <c r="A1151" s="160"/>
      <c r="B1151" s="161"/>
      <c r="C1151" s="162"/>
      <c r="D1151" s="163"/>
      <c r="E1151" s="163"/>
      <c r="F1151" s="165"/>
      <c r="G1151" s="158"/>
      <c r="H1151" s="904"/>
      <c r="I1151" s="904"/>
      <c r="J1151" s="904"/>
      <c r="L1151" s="907"/>
      <c r="M1151" s="910"/>
      <c r="N1151" s="919"/>
    </row>
    <row r="1152" spans="1:14">
      <c r="A1152" s="166"/>
      <c r="B1152" s="167"/>
      <c r="C1152" s="168"/>
      <c r="D1152" s="169"/>
      <c r="E1152" s="169"/>
      <c r="F1152" s="130"/>
      <c r="G1152" s="158"/>
      <c r="H1152" s="904"/>
      <c r="I1152" s="904"/>
      <c r="J1152" s="904"/>
      <c r="L1152" s="907"/>
      <c r="M1152" s="910"/>
      <c r="N1152" s="919"/>
    </row>
    <row r="1153" spans="1:14">
      <c r="A1153" s="166"/>
      <c r="B1153" s="167"/>
      <c r="C1153" s="168"/>
      <c r="D1153" s="169"/>
      <c r="E1153" s="169"/>
      <c r="F1153" s="130"/>
      <c r="G1153" s="158"/>
      <c r="H1153" s="904"/>
      <c r="I1153" s="904"/>
      <c r="J1153" s="904"/>
      <c r="L1153" s="907"/>
      <c r="M1153" s="910"/>
      <c r="N1153" s="919"/>
    </row>
    <row r="1154" spans="1:14">
      <c r="A1154" s="166"/>
      <c r="B1154" s="167"/>
      <c r="C1154" s="168"/>
      <c r="D1154" s="169"/>
      <c r="E1154" s="169"/>
      <c r="F1154" s="130"/>
      <c r="G1154" s="158"/>
      <c r="H1154" s="904"/>
      <c r="I1154" s="904"/>
      <c r="J1154" s="904"/>
      <c r="L1154" s="907"/>
      <c r="M1154" s="910"/>
      <c r="N1154" s="919"/>
    </row>
    <row r="1155" spans="1:14">
      <c r="A1155" s="166"/>
      <c r="B1155" s="167"/>
      <c r="C1155" s="168"/>
      <c r="D1155" s="169"/>
      <c r="E1155" s="169"/>
      <c r="F1155" s="130"/>
      <c r="G1155" s="158"/>
      <c r="H1155" s="904"/>
      <c r="I1155" s="904"/>
      <c r="J1155" s="904"/>
      <c r="L1155" s="907"/>
      <c r="M1155" s="910"/>
      <c r="N1155" s="919"/>
    </row>
    <row r="1156" spans="1:14">
      <c r="A1156" s="166"/>
      <c r="B1156" s="167"/>
      <c r="C1156" s="168"/>
      <c r="D1156" s="169"/>
      <c r="E1156" s="169"/>
      <c r="F1156" s="130"/>
      <c r="G1156" s="158"/>
      <c r="H1156" s="904"/>
      <c r="I1156" s="904"/>
      <c r="J1156" s="904"/>
      <c r="L1156" s="907"/>
      <c r="M1156" s="910"/>
      <c r="N1156" s="919"/>
    </row>
    <row r="1157" spans="1:14">
      <c r="A1157" s="166"/>
      <c r="B1157" s="167"/>
      <c r="C1157" s="168"/>
      <c r="D1157" s="169"/>
      <c r="E1157" s="169"/>
      <c r="F1157" s="130"/>
      <c r="G1157" s="158"/>
      <c r="H1157" s="904"/>
      <c r="I1157" s="904"/>
      <c r="J1157" s="904"/>
      <c r="L1157" s="907"/>
      <c r="M1157" s="910"/>
      <c r="N1157" s="919"/>
    </row>
    <row r="1158" spans="1:14">
      <c r="A1158" s="166"/>
      <c r="B1158" s="167"/>
      <c r="C1158" s="168"/>
      <c r="D1158" s="169"/>
      <c r="E1158" s="169"/>
      <c r="F1158" s="130"/>
      <c r="G1158" s="158"/>
      <c r="H1158" s="904"/>
      <c r="I1158" s="904"/>
      <c r="J1158" s="904"/>
      <c r="L1158" s="907"/>
      <c r="M1158" s="910"/>
      <c r="N1158" s="919"/>
    </row>
    <row r="1159" spans="1:14">
      <c r="A1159" s="166"/>
      <c r="B1159" s="167"/>
      <c r="C1159" s="168"/>
      <c r="D1159" s="169"/>
      <c r="E1159" s="169"/>
      <c r="F1159" s="130"/>
      <c r="G1159" s="158"/>
      <c r="H1159" s="904"/>
      <c r="I1159" s="904"/>
      <c r="J1159" s="904"/>
      <c r="L1159" s="907"/>
      <c r="M1159" s="910"/>
      <c r="N1159" s="919"/>
    </row>
    <row r="1160" spans="1:14">
      <c r="A1160" s="166"/>
      <c r="B1160" s="167"/>
      <c r="C1160" s="168"/>
      <c r="D1160" s="169"/>
      <c r="E1160" s="169"/>
      <c r="F1160" s="130"/>
      <c r="G1160" s="158"/>
      <c r="H1160" s="904"/>
      <c r="I1160" s="904"/>
      <c r="J1160" s="904"/>
      <c r="L1160" s="907"/>
      <c r="M1160" s="910"/>
      <c r="N1160" s="919"/>
    </row>
    <row r="1161" spans="1:14">
      <c r="A1161" s="166"/>
      <c r="B1161" s="167"/>
      <c r="C1161" s="168"/>
      <c r="D1161" s="169"/>
      <c r="E1161" s="169"/>
      <c r="F1161" s="130"/>
      <c r="G1161" s="158"/>
      <c r="H1161" s="904"/>
      <c r="I1161" s="904"/>
      <c r="J1161" s="904"/>
      <c r="L1161" s="907"/>
      <c r="M1161" s="910"/>
      <c r="N1161" s="919"/>
    </row>
    <row r="1162" spans="1:14">
      <c r="A1162" s="166"/>
      <c r="B1162" s="167"/>
      <c r="C1162" s="168"/>
      <c r="D1162" s="169"/>
      <c r="E1162" s="169"/>
      <c r="F1162" s="130"/>
      <c r="G1162" s="158"/>
      <c r="H1162" s="904"/>
      <c r="I1162" s="904"/>
      <c r="J1162" s="904"/>
      <c r="L1162" s="907"/>
      <c r="M1162" s="910"/>
      <c r="N1162" s="919"/>
    </row>
    <row r="1163" spans="1:14">
      <c r="A1163" s="166"/>
      <c r="B1163" s="167"/>
      <c r="C1163" s="168"/>
      <c r="D1163" s="169"/>
      <c r="E1163" s="169"/>
      <c r="F1163" s="130"/>
      <c r="G1163" s="158"/>
      <c r="H1163" s="904"/>
      <c r="I1163" s="904"/>
      <c r="J1163" s="904"/>
      <c r="L1163" s="907"/>
      <c r="M1163" s="910"/>
      <c r="N1163" s="919"/>
    </row>
    <row r="1164" spans="1:14">
      <c r="A1164" s="167"/>
      <c r="B1164" s="167"/>
      <c r="C1164" s="168"/>
      <c r="D1164" s="169"/>
      <c r="E1164" s="169"/>
      <c r="F1164" s="130"/>
      <c r="G1164" s="158"/>
      <c r="H1164" s="904"/>
      <c r="I1164" s="904"/>
      <c r="J1164" s="904"/>
      <c r="L1164" s="907"/>
      <c r="M1164" s="910"/>
      <c r="N1164" s="919"/>
    </row>
    <row r="1165" spans="1:14">
      <c r="A1165" s="166"/>
      <c r="B1165" s="167"/>
      <c r="C1165" s="168"/>
      <c r="D1165" s="169"/>
      <c r="E1165" s="169"/>
      <c r="F1165" s="130"/>
      <c r="G1165" s="158"/>
      <c r="H1165" s="904"/>
      <c r="I1165" s="904"/>
      <c r="J1165" s="904"/>
      <c r="L1165" s="907"/>
      <c r="M1165" s="910"/>
      <c r="N1165" s="919"/>
    </row>
    <row r="1166" spans="1:14">
      <c r="A1166" s="167"/>
      <c r="B1166" s="167"/>
      <c r="C1166" s="168"/>
      <c r="D1166" s="169"/>
      <c r="E1166" s="169"/>
      <c r="F1166" s="130"/>
      <c r="G1166" s="158"/>
      <c r="H1166" s="904"/>
      <c r="I1166" s="904"/>
      <c r="J1166" s="904"/>
      <c r="L1166" s="907"/>
      <c r="M1166" s="910"/>
      <c r="N1166" s="919"/>
    </row>
    <row r="1167" spans="1:14">
      <c r="A1167" s="166"/>
      <c r="B1167" s="167"/>
      <c r="C1167" s="168"/>
      <c r="D1167" s="169"/>
      <c r="E1167" s="169"/>
      <c r="F1167" s="130"/>
      <c r="G1167" s="158"/>
      <c r="H1167" s="904"/>
      <c r="I1167" s="904"/>
      <c r="J1167" s="904"/>
      <c r="L1167" s="907"/>
      <c r="M1167" s="910"/>
      <c r="N1167" s="919"/>
    </row>
    <row r="1168" spans="1:14">
      <c r="A1168" s="166"/>
      <c r="B1168" s="167"/>
      <c r="C1168" s="168"/>
      <c r="D1168" s="169"/>
      <c r="E1168" s="169"/>
      <c r="F1168" s="130"/>
      <c r="G1168" s="158"/>
      <c r="H1168" s="904"/>
      <c r="I1168" s="904"/>
      <c r="J1168" s="904"/>
      <c r="L1168" s="907"/>
      <c r="M1168" s="910"/>
      <c r="N1168" s="919"/>
    </row>
    <row r="1169" spans="1:14">
      <c r="A1169" s="166"/>
      <c r="B1169" s="167"/>
      <c r="C1169" s="170"/>
      <c r="D1169" s="171"/>
      <c r="E1169" s="171"/>
      <c r="F1169" s="171"/>
      <c r="G1169" s="159"/>
      <c r="H1169" s="905"/>
      <c r="I1169" s="905"/>
      <c r="J1169" s="905"/>
      <c r="L1169" s="908"/>
      <c r="M1169" s="911"/>
      <c r="N1169" s="919"/>
    </row>
    <row r="1170" spans="1:14" s="51" customFormat="1" ht="19" customHeight="1">
      <c r="A1170" s="88">
        <v>69</v>
      </c>
      <c r="B1170" s="617" t="s">
        <v>1646</v>
      </c>
      <c r="C1170" s="77"/>
      <c r="D1170" s="78"/>
      <c r="E1170" s="78"/>
      <c r="F1170" s="78"/>
      <c r="G1170" s="399">
        <f>SUM(G1148:G1169)</f>
        <v>0</v>
      </c>
      <c r="H1170" s="244"/>
      <c r="I1170" s="244"/>
      <c r="J1170" s="244"/>
      <c r="L1170" s="808">
        <f>SUM(L1148:L1169)</f>
        <v>0</v>
      </c>
      <c r="M1170" s="808">
        <f>SUM(M1148:M1169)</f>
        <v>0</v>
      </c>
      <c r="N1170" s="808">
        <f>SUM(N1148:N1169)</f>
        <v>0</v>
      </c>
    </row>
    <row r="1171" spans="1:14">
      <c r="A1171" s="67"/>
      <c r="D1171" s="39"/>
      <c r="G1171" s="69"/>
    </row>
    <row r="1172" spans="1:14">
      <c r="A1172" s="87">
        <v>70</v>
      </c>
      <c r="B1172" s="173" t="s">
        <v>1647</v>
      </c>
      <c r="C1172" s="70"/>
      <c r="D1172" s="71"/>
      <c r="E1172" s="71"/>
      <c r="F1172" s="71"/>
      <c r="G1172" s="80"/>
      <c r="H1172" s="408"/>
      <c r="L1172" s="817"/>
    </row>
    <row r="1173" spans="1:14" ht="42">
      <c r="A1173" s="247" t="s">
        <v>818</v>
      </c>
      <c r="B1173" s="246" t="s">
        <v>560</v>
      </c>
      <c r="C1173" s="246" t="s">
        <v>917</v>
      </c>
      <c r="D1173" s="246" t="s">
        <v>918</v>
      </c>
      <c r="E1173" s="246" t="s">
        <v>919</v>
      </c>
      <c r="F1173" s="246" t="s">
        <v>920</v>
      </c>
      <c r="G1173" s="250" t="s">
        <v>558</v>
      </c>
      <c r="H1173" s="404" t="s">
        <v>2793</v>
      </c>
      <c r="I1173" s="404" t="s">
        <v>820</v>
      </c>
      <c r="J1173" s="404" t="s">
        <v>2858</v>
      </c>
      <c r="K1173" s="304"/>
      <c r="L1173" s="805" t="s">
        <v>2793</v>
      </c>
      <c r="M1173" s="805" t="s">
        <v>820</v>
      </c>
      <c r="N1173" s="805" t="s">
        <v>2858</v>
      </c>
    </row>
    <row r="1174" spans="1:14" ht="28">
      <c r="A1174" s="91" t="s">
        <v>490</v>
      </c>
      <c r="B1174" s="696" t="s">
        <v>1648</v>
      </c>
      <c r="C1174" s="55">
        <v>1</v>
      </c>
      <c r="D1174" s="55">
        <v>1</v>
      </c>
      <c r="E1174" s="56" t="s">
        <v>561</v>
      </c>
      <c r="F1174" s="57">
        <v>0</v>
      </c>
      <c r="G1174" s="398">
        <f t="shared" ref="G1174:G1185" si="245">C1174*D1174*F1174</f>
        <v>0</v>
      </c>
      <c r="H1174" s="345" t="s">
        <v>566</v>
      </c>
      <c r="I1174" s="345" t="s">
        <v>566</v>
      </c>
      <c r="J1174" s="345" t="s">
        <v>566</v>
      </c>
      <c r="L1174" s="806" t="str">
        <f>IF(OR(H1174="Oui",H1174="Yes"),G1174,"")</f>
        <v/>
      </c>
      <c r="M1174" s="806" t="str">
        <f>IF(OR(I1174="Oui",I1174="Yes"),G1174,"")</f>
        <v/>
      </c>
      <c r="N1174" s="806" t="str">
        <f>IF(OR(J1174="Oui",J1174="Yes"),G1174,"")</f>
        <v/>
      </c>
    </row>
    <row r="1175" spans="1:14" ht="28">
      <c r="A1175" s="91" t="s">
        <v>770</v>
      </c>
      <c r="B1175" s="696" t="s">
        <v>1649</v>
      </c>
      <c r="C1175" s="55">
        <v>1</v>
      </c>
      <c r="D1175" s="55">
        <v>1</v>
      </c>
      <c r="E1175" s="56" t="s">
        <v>561</v>
      </c>
      <c r="F1175" s="57">
        <v>0</v>
      </c>
      <c r="G1175" s="398">
        <f t="shared" si="245"/>
        <v>0</v>
      </c>
      <c r="H1175" s="345" t="s">
        <v>566</v>
      </c>
      <c r="I1175" s="345" t="s">
        <v>566</v>
      </c>
      <c r="J1175" s="345" t="s">
        <v>566</v>
      </c>
      <c r="L1175" s="806" t="str">
        <f t="shared" ref="L1175:L1188" si="246">IF(OR(H1175="Oui",H1175="Yes"),G1175,"")</f>
        <v/>
      </c>
      <c r="M1175" s="806" t="str">
        <f t="shared" ref="M1175:M1188" si="247">IF(OR(I1175="Oui",I1175="Yes"),G1175,"")</f>
        <v/>
      </c>
      <c r="N1175" s="806" t="str">
        <f t="shared" ref="N1175:N1188" si="248">IF(OR(J1175="Oui",J1175="Yes"),G1175,"")</f>
        <v/>
      </c>
    </row>
    <row r="1176" spans="1:14" ht="28">
      <c r="A1176" s="91" t="s">
        <v>491</v>
      </c>
      <c r="B1176" s="696" t="s">
        <v>1650</v>
      </c>
      <c r="C1176" s="55">
        <v>1</v>
      </c>
      <c r="D1176" s="55">
        <v>1</v>
      </c>
      <c r="E1176" s="56" t="s">
        <v>561</v>
      </c>
      <c r="F1176" s="57">
        <v>0</v>
      </c>
      <c r="G1176" s="398">
        <f t="shared" si="245"/>
        <v>0</v>
      </c>
      <c r="H1176" s="345" t="s">
        <v>566</v>
      </c>
      <c r="I1176" s="345" t="s">
        <v>566</v>
      </c>
      <c r="J1176" s="345" t="s">
        <v>566</v>
      </c>
      <c r="L1176" s="806" t="str">
        <f t="shared" si="246"/>
        <v/>
      </c>
      <c r="M1176" s="806" t="str">
        <f t="shared" si="247"/>
        <v/>
      </c>
      <c r="N1176" s="806" t="str">
        <f t="shared" si="248"/>
        <v/>
      </c>
    </row>
    <row r="1177" spans="1:14" ht="28">
      <c r="A1177" s="91" t="s">
        <v>492</v>
      </c>
      <c r="B1177" s="696" t="s">
        <v>1651</v>
      </c>
      <c r="C1177" s="55">
        <v>1</v>
      </c>
      <c r="D1177" s="55">
        <v>1</v>
      </c>
      <c r="E1177" s="56" t="s">
        <v>561</v>
      </c>
      <c r="F1177" s="57">
        <v>0</v>
      </c>
      <c r="G1177" s="398">
        <f t="shared" si="245"/>
        <v>0</v>
      </c>
      <c r="H1177" s="345" t="s">
        <v>566</v>
      </c>
      <c r="I1177" s="345" t="s">
        <v>566</v>
      </c>
      <c r="J1177" s="345" t="s">
        <v>566</v>
      </c>
      <c r="L1177" s="806" t="str">
        <f t="shared" si="246"/>
        <v/>
      </c>
      <c r="M1177" s="806" t="str">
        <f t="shared" si="247"/>
        <v/>
      </c>
      <c r="N1177" s="806" t="str">
        <f t="shared" si="248"/>
        <v/>
      </c>
    </row>
    <row r="1178" spans="1:14" ht="28">
      <c r="A1178" s="91" t="s">
        <v>771</v>
      </c>
      <c r="B1178" s="696" t="s">
        <v>1652</v>
      </c>
      <c r="C1178" s="55">
        <v>1</v>
      </c>
      <c r="D1178" s="55">
        <v>1</v>
      </c>
      <c r="E1178" s="56" t="s">
        <v>561</v>
      </c>
      <c r="F1178" s="57">
        <v>0</v>
      </c>
      <c r="G1178" s="398">
        <f t="shared" si="245"/>
        <v>0</v>
      </c>
      <c r="H1178" s="345" t="s">
        <v>566</v>
      </c>
      <c r="I1178" s="345" t="s">
        <v>566</v>
      </c>
      <c r="J1178" s="345" t="s">
        <v>566</v>
      </c>
      <c r="L1178" s="806" t="str">
        <f t="shared" si="246"/>
        <v/>
      </c>
      <c r="M1178" s="806" t="str">
        <f t="shared" si="247"/>
        <v/>
      </c>
      <c r="N1178" s="806" t="str">
        <f t="shared" si="248"/>
        <v/>
      </c>
    </row>
    <row r="1179" spans="1:14" ht="28">
      <c r="A1179" s="91" t="s">
        <v>772</v>
      </c>
      <c r="B1179" s="696" t="s">
        <v>1653</v>
      </c>
      <c r="C1179" s="55">
        <v>1</v>
      </c>
      <c r="D1179" s="55">
        <v>1</v>
      </c>
      <c r="E1179" s="56" t="s">
        <v>561</v>
      </c>
      <c r="F1179" s="57">
        <v>0</v>
      </c>
      <c r="G1179" s="398">
        <f t="shared" si="245"/>
        <v>0</v>
      </c>
      <c r="H1179" s="345" t="s">
        <v>566</v>
      </c>
      <c r="I1179" s="345" t="s">
        <v>566</v>
      </c>
      <c r="J1179" s="345" t="s">
        <v>566</v>
      </c>
      <c r="L1179" s="806" t="str">
        <f t="shared" si="246"/>
        <v/>
      </c>
      <c r="M1179" s="806" t="str">
        <f t="shared" si="247"/>
        <v/>
      </c>
      <c r="N1179" s="806" t="str">
        <f t="shared" si="248"/>
        <v/>
      </c>
    </row>
    <row r="1180" spans="1:14" ht="28">
      <c r="A1180" s="91" t="s">
        <v>493</v>
      </c>
      <c r="B1180" s="696" t="s">
        <v>1654</v>
      </c>
      <c r="C1180" s="55">
        <v>1</v>
      </c>
      <c r="D1180" s="55">
        <v>1</v>
      </c>
      <c r="E1180" s="56" t="s">
        <v>561</v>
      </c>
      <c r="F1180" s="57">
        <v>0</v>
      </c>
      <c r="G1180" s="398">
        <f t="shared" si="245"/>
        <v>0</v>
      </c>
      <c r="H1180" s="345" t="s">
        <v>566</v>
      </c>
      <c r="I1180" s="345" t="s">
        <v>566</v>
      </c>
      <c r="J1180" s="345" t="s">
        <v>566</v>
      </c>
      <c r="L1180" s="806" t="str">
        <f t="shared" si="246"/>
        <v/>
      </c>
      <c r="M1180" s="806" t="str">
        <f t="shared" si="247"/>
        <v/>
      </c>
      <c r="N1180" s="806" t="str">
        <f t="shared" si="248"/>
        <v/>
      </c>
    </row>
    <row r="1181" spans="1:14" s="238" customFormat="1" ht="28">
      <c r="A1181" s="91" t="s">
        <v>779</v>
      </c>
      <c r="B1181" s="702" t="s">
        <v>1657</v>
      </c>
      <c r="C1181" s="345">
        <v>1</v>
      </c>
      <c r="D1181" s="345">
        <v>1</v>
      </c>
      <c r="E1181" s="346" t="s">
        <v>561</v>
      </c>
      <c r="F1181" s="57">
        <v>0</v>
      </c>
      <c r="G1181" s="398">
        <f>C1181*D1181*F1181</f>
        <v>0</v>
      </c>
      <c r="H1181" s="345" t="s">
        <v>566</v>
      </c>
      <c r="I1181" s="345" t="s">
        <v>566</v>
      </c>
      <c r="J1181" s="345" t="s">
        <v>566</v>
      </c>
      <c r="L1181" s="806" t="str">
        <f t="shared" si="246"/>
        <v/>
      </c>
      <c r="M1181" s="806" t="str">
        <f t="shared" si="247"/>
        <v/>
      </c>
      <c r="N1181" s="806" t="str">
        <f t="shared" si="248"/>
        <v/>
      </c>
    </row>
    <row r="1182" spans="1:14" s="238" customFormat="1" ht="14">
      <c r="A1182" s="91" t="s">
        <v>2795</v>
      </c>
      <c r="B1182" s="702" t="s">
        <v>1830</v>
      </c>
      <c r="C1182" s="345">
        <v>1</v>
      </c>
      <c r="D1182" s="345">
        <v>1</v>
      </c>
      <c r="E1182" s="346" t="s">
        <v>561</v>
      </c>
      <c r="F1182" s="57">
        <v>0</v>
      </c>
      <c r="G1182" s="398">
        <f>C1182*D1182*F1182</f>
        <v>0</v>
      </c>
      <c r="H1182" s="345"/>
      <c r="I1182" s="345"/>
      <c r="J1182" s="345"/>
      <c r="L1182" s="806" t="str">
        <f>IF(OR(H1182="Oui",H1182="Yes"),G1182,"")</f>
        <v/>
      </c>
      <c r="M1182" s="806" t="str">
        <f>IF(OR(I1182="Oui",I1182="Yes"),G1182,"")</f>
        <v/>
      </c>
      <c r="N1182" s="806" t="str">
        <f t="shared" si="248"/>
        <v/>
      </c>
    </row>
    <row r="1183" spans="1:14" s="238" customFormat="1" ht="42">
      <c r="A1183" s="91" t="s">
        <v>780</v>
      </c>
      <c r="B1183" s="702" t="s">
        <v>1655</v>
      </c>
      <c r="C1183" s="345">
        <v>1</v>
      </c>
      <c r="D1183" s="345">
        <v>1</v>
      </c>
      <c r="E1183" s="346" t="s">
        <v>561</v>
      </c>
      <c r="F1183" s="57">
        <v>0</v>
      </c>
      <c r="G1183" s="398">
        <f>C1183*D1183*F1183</f>
        <v>0</v>
      </c>
      <c r="H1183" s="345" t="s">
        <v>566</v>
      </c>
      <c r="I1183" s="345" t="s">
        <v>566</v>
      </c>
      <c r="J1183" s="345" t="s">
        <v>566</v>
      </c>
      <c r="L1183" s="806" t="str">
        <f t="shared" si="246"/>
        <v/>
      </c>
      <c r="M1183" s="806" t="str">
        <f t="shared" si="247"/>
        <v/>
      </c>
      <c r="N1183" s="806" t="str">
        <f t="shared" si="248"/>
        <v/>
      </c>
    </row>
    <row r="1184" spans="1:14" ht="28">
      <c r="A1184" s="91" t="s">
        <v>494</v>
      </c>
      <c r="B1184" s="702" t="s">
        <v>1703</v>
      </c>
      <c r="C1184" s="55">
        <v>1</v>
      </c>
      <c r="D1184" s="55">
        <v>1</v>
      </c>
      <c r="E1184" s="209" t="s">
        <v>561</v>
      </c>
      <c r="F1184" s="57">
        <v>0</v>
      </c>
      <c r="G1184" s="398">
        <f t="shared" si="245"/>
        <v>0</v>
      </c>
      <c r="H1184" s="345" t="s">
        <v>566</v>
      </c>
      <c r="I1184" s="345" t="s">
        <v>566</v>
      </c>
      <c r="J1184" s="345" t="s">
        <v>566</v>
      </c>
      <c r="L1184" s="806" t="str">
        <f t="shared" si="246"/>
        <v/>
      </c>
      <c r="M1184" s="806" t="str">
        <f t="shared" si="247"/>
        <v/>
      </c>
      <c r="N1184" s="806" t="str">
        <f t="shared" si="248"/>
        <v/>
      </c>
    </row>
    <row r="1185" spans="1:14" ht="28">
      <c r="A1185" s="91" t="s">
        <v>495</v>
      </c>
      <c r="B1185" s="696" t="s">
        <v>939</v>
      </c>
      <c r="C1185" s="55">
        <v>1</v>
      </c>
      <c r="D1185" s="55">
        <v>1</v>
      </c>
      <c r="E1185" s="56" t="s">
        <v>561</v>
      </c>
      <c r="F1185" s="57">
        <v>0</v>
      </c>
      <c r="G1185" s="398">
        <f t="shared" si="245"/>
        <v>0</v>
      </c>
      <c r="H1185" s="345" t="s">
        <v>566</v>
      </c>
      <c r="I1185" s="345" t="s">
        <v>566</v>
      </c>
      <c r="J1185" s="345" t="s">
        <v>566</v>
      </c>
      <c r="L1185" s="806" t="str">
        <f t="shared" si="246"/>
        <v/>
      </c>
      <c r="M1185" s="806" t="str">
        <f t="shared" si="247"/>
        <v/>
      </c>
      <c r="N1185" s="806" t="str">
        <f t="shared" si="248"/>
        <v/>
      </c>
    </row>
    <row r="1186" spans="1:14" ht="14">
      <c r="A1186" s="92" t="s">
        <v>2794</v>
      </c>
      <c r="B1186" s="705" t="s">
        <v>2754</v>
      </c>
      <c r="C1186" s="345">
        <v>1</v>
      </c>
      <c r="D1186" s="345">
        <v>1</v>
      </c>
      <c r="E1186" s="346" t="s">
        <v>561</v>
      </c>
      <c r="F1186" s="57">
        <v>0</v>
      </c>
      <c r="G1186" s="398">
        <f>C1186*D1186*F1186</f>
        <v>0</v>
      </c>
      <c r="H1186" s="345"/>
      <c r="I1186" s="345"/>
      <c r="J1186" s="345"/>
      <c r="K1186" s="238"/>
      <c r="L1186" s="806" t="str">
        <f>IF(OR(H1186="Oui",H1186="Yes"),G1186,"")</f>
        <v/>
      </c>
      <c r="M1186" s="806" t="str">
        <f>IF(OR(I1186="Oui",I1186="Yes"),G1186,"")</f>
        <v/>
      </c>
      <c r="N1186" s="806" t="str">
        <f t="shared" si="248"/>
        <v/>
      </c>
    </row>
    <row r="1187" spans="1:14" ht="28">
      <c r="A1187" s="92" t="s">
        <v>530</v>
      </c>
      <c r="B1187" s="694" t="s">
        <v>915</v>
      </c>
      <c r="C1187" s="85"/>
      <c r="D1187" s="60">
        <v>0</v>
      </c>
      <c r="E1187" s="61" t="s">
        <v>563</v>
      </c>
      <c r="F1187" s="436">
        <f>G1174+G1177+G1175</f>
        <v>0</v>
      </c>
      <c r="G1187" s="398">
        <f>D1187*F1187</f>
        <v>0</v>
      </c>
      <c r="H1187" s="345" t="s">
        <v>566</v>
      </c>
      <c r="I1187" s="345" t="s">
        <v>566</v>
      </c>
      <c r="J1187" s="345" t="s">
        <v>566</v>
      </c>
      <c r="L1187" s="806" t="str">
        <f t="shared" si="246"/>
        <v/>
      </c>
      <c r="M1187" s="806" t="str">
        <f t="shared" si="247"/>
        <v/>
      </c>
      <c r="N1187" s="806" t="str">
        <f t="shared" si="248"/>
        <v/>
      </c>
    </row>
    <row r="1188" spans="1:14" ht="84">
      <c r="A1188" s="854" t="s">
        <v>496</v>
      </c>
      <c r="B1188" s="853" t="s">
        <v>3014</v>
      </c>
      <c r="C1188" s="55">
        <v>1</v>
      </c>
      <c r="D1188" s="55">
        <v>1</v>
      </c>
      <c r="E1188" s="56" t="s">
        <v>561</v>
      </c>
      <c r="F1188" s="57">
        <v>0</v>
      </c>
      <c r="G1188" s="398">
        <f>C1188*D1188*F1188</f>
        <v>0</v>
      </c>
      <c r="H1188" s="345" t="s">
        <v>566</v>
      </c>
      <c r="I1188" s="345" t="s">
        <v>566</v>
      </c>
      <c r="J1188" s="345" t="s">
        <v>566</v>
      </c>
      <c r="L1188" s="806" t="str">
        <f t="shared" si="246"/>
        <v/>
      </c>
      <c r="M1188" s="806" t="str">
        <f t="shared" si="247"/>
        <v/>
      </c>
      <c r="N1188" s="806" t="str">
        <f t="shared" si="248"/>
        <v/>
      </c>
    </row>
    <row r="1189" spans="1:14" s="51" customFormat="1" ht="19" customHeight="1">
      <c r="A1189" s="88">
        <v>70</v>
      </c>
      <c r="B1189" s="617" t="s">
        <v>1656</v>
      </c>
      <c r="C1189" s="77"/>
      <c r="D1189" s="78"/>
      <c r="E1189" s="78"/>
      <c r="F1189" s="78"/>
      <c r="G1189" s="401">
        <f>SUM(G1174:G1188)</f>
        <v>0</v>
      </c>
      <c r="H1189" s="244"/>
      <c r="I1189" s="244"/>
      <c r="J1189" s="244"/>
      <c r="L1189" s="814">
        <f>SUM(L1174:L1188)</f>
        <v>0</v>
      </c>
      <c r="M1189" s="814">
        <f>SUM(M1174:M1188)</f>
        <v>0</v>
      </c>
      <c r="N1189" s="808">
        <f>SUM(N1174:N1188)</f>
        <v>0</v>
      </c>
    </row>
    <row r="1190" spans="1:14">
      <c r="A1190" s="86"/>
      <c r="D1190" s="39"/>
      <c r="G1190" s="80"/>
    </row>
    <row r="1191" spans="1:14">
      <c r="A1191" s="87">
        <v>71</v>
      </c>
      <c r="B1191" s="173" t="s">
        <v>1658</v>
      </c>
      <c r="C1191" s="70"/>
      <c r="D1191" s="71"/>
      <c r="E1191" s="71"/>
      <c r="F1191" s="71"/>
      <c r="G1191" s="80"/>
    </row>
    <row r="1192" spans="1:14" ht="42">
      <c r="A1192" s="245" t="s">
        <v>818</v>
      </c>
      <c r="B1192" s="246" t="s">
        <v>560</v>
      </c>
      <c r="C1192" s="247"/>
      <c r="D1192" s="248"/>
      <c r="E1192" s="248"/>
      <c r="F1192" s="249" t="s">
        <v>564</v>
      </c>
      <c r="G1192" s="250" t="s">
        <v>558</v>
      </c>
      <c r="H1192" s="404" t="s">
        <v>2793</v>
      </c>
      <c r="I1192" s="404" t="s">
        <v>820</v>
      </c>
      <c r="J1192" s="404" t="s">
        <v>2858</v>
      </c>
      <c r="K1192" s="304"/>
      <c r="L1192" s="805" t="s">
        <v>2793</v>
      </c>
      <c r="M1192" s="805" t="s">
        <v>820</v>
      </c>
      <c r="N1192" s="805" t="s">
        <v>2858</v>
      </c>
    </row>
    <row r="1193" spans="1:14" ht="14">
      <c r="A1193" s="113">
        <v>71.010000000000005</v>
      </c>
      <c r="B1193" s="192" t="s">
        <v>1659</v>
      </c>
      <c r="C1193" s="53"/>
      <c r="D1193" s="39"/>
      <c r="E1193" s="44"/>
      <c r="F1193" s="153"/>
      <c r="G1193" s="927">
        <f>SUM(F1193:F1198)</f>
        <v>0</v>
      </c>
      <c r="H1193" s="903" t="s">
        <v>566</v>
      </c>
      <c r="I1193" s="903" t="s">
        <v>566</v>
      </c>
      <c r="J1193" s="903" t="s">
        <v>566</v>
      </c>
      <c r="L1193" s="912" t="str">
        <f>IF(OR(H1193="Oui",H1193="Yes"),G1193,"")</f>
        <v/>
      </c>
      <c r="M1193" s="912" t="str">
        <f>IF(OR(I1193="Oui",I1193="Yes"),G1193,"")</f>
        <v/>
      </c>
      <c r="N1193" s="912" t="str">
        <f>IF(OR(J1193="Oui",J1193="Yes"),G1193,"")</f>
        <v/>
      </c>
    </row>
    <row r="1194" spans="1:14" ht="14">
      <c r="A1194" s="106"/>
      <c r="B1194" s="344" t="s">
        <v>1660</v>
      </c>
      <c r="C1194" s="126"/>
      <c r="D1194" s="127"/>
      <c r="E1194" s="128"/>
      <c r="F1194" s="149">
        <v>0</v>
      </c>
      <c r="G1194" s="928"/>
      <c r="H1194" s="904"/>
      <c r="I1194" s="904"/>
      <c r="J1194" s="904"/>
      <c r="L1194" s="913"/>
      <c r="M1194" s="913"/>
      <c r="N1194" s="913"/>
    </row>
    <row r="1195" spans="1:14" ht="14">
      <c r="A1195" s="106"/>
      <c r="B1195" s="344" t="s">
        <v>1661</v>
      </c>
      <c r="C1195" s="126"/>
      <c r="D1195" s="127"/>
      <c r="E1195" s="128"/>
      <c r="F1195" s="149">
        <v>0</v>
      </c>
      <c r="G1195" s="928"/>
      <c r="H1195" s="904"/>
      <c r="I1195" s="904"/>
      <c r="J1195" s="904"/>
      <c r="L1195" s="913"/>
      <c r="M1195" s="913"/>
      <c r="N1195" s="913"/>
    </row>
    <row r="1196" spans="1:14" ht="14">
      <c r="A1196" s="106"/>
      <c r="B1196" s="344" t="s">
        <v>1662</v>
      </c>
      <c r="C1196" s="126"/>
      <c r="D1196" s="127"/>
      <c r="E1196" s="128"/>
      <c r="F1196" s="149">
        <v>0</v>
      </c>
      <c r="G1196" s="928"/>
      <c r="H1196" s="904"/>
      <c r="I1196" s="904"/>
      <c r="J1196" s="904"/>
      <c r="L1196" s="913"/>
      <c r="M1196" s="913"/>
      <c r="N1196" s="913"/>
    </row>
    <row r="1197" spans="1:14" ht="14">
      <c r="A1197" s="106"/>
      <c r="B1197" s="344" t="s">
        <v>1663</v>
      </c>
      <c r="C1197" s="126"/>
      <c r="D1197" s="127"/>
      <c r="E1197" s="128"/>
      <c r="F1197" s="149">
        <v>0</v>
      </c>
      <c r="G1197" s="928"/>
      <c r="H1197" s="904"/>
      <c r="I1197" s="904"/>
      <c r="J1197" s="904"/>
      <c r="L1197" s="913"/>
      <c r="M1197" s="913"/>
      <c r="N1197" s="913"/>
    </row>
    <row r="1198" spans="1:14" ht="14">
      <c r="A1198" s="107"/>
      <c r="B1198" s="227" t="s">
        <v>1664</v>
      </c>
      <c r="C1198" s="97"/>
      <c r="D1198" s="45"/>
      <c r="E1198" s="98"/>
      <c r="F1198" s="145">
        <v>0</v>
      </c>
      <c r="G1198" s="929"/>
      <c r="H1198" s="905"/>
      <c r="I1198" s="905"/>
      <c r="J1198" s="905"/>
      <c r="L1198" s="914"/>
      <c r="M1198" s="914"/>
      <c r="N1198" s="914"/>
    </row>
    <row r="1199" spans="1:14" ht="28">
      <c r="A1199" s="92" t="s">
        <v>497</v>
      </c>
      <c r="B1199" s="227" t="s">
        <v>1665</v>
      </c>
      <c r="C1199" s="73"/>
      <c r="D1199" s="40"/>
      <c r="E1199" s="45"/>
      <c r="F1199" s="41"/>
      <c r="G1199" s="42">
        <v>0</v>
      </c>
      <c r="H1199" s="345" t="s">
        <v>566</v>
      </c>
      <c r="I1199" s="345" t="s">
        <v>566</v>
      </c>
      <c r="J1199" s="345" t="s">
        <v>566</v>
      </c>
      <c r="L1199" s="806" t="str">
        <f t="shared" ref="L1199:L1204" si="249">IF(OR(H1199="Oui",H1199="Yes"),G1199,"")</f>
        <v/>
      </c>
      <c r="M1199" s="806" t="str">
        <f t="shared" ref="M1199:M1204" si="250">IF(OR(I1199="Oui",I1199="Yes"),G1199,"")</f>
        <v/>
      </c>
      <c r="N1199" s="806" t="str">
        <f t="shared" ref="N1199:N1204" si="251">IF(OR(J1199="Oui",J1199="Yes"),G1199,"")</f>
        <v/>
      </c>
    </row>
    <row r="1200" spans="1:14" ht="28">
      <c r="A1200" s="92" t="s">
        <v>498</v>
      </c>
      <c r="B1200" s="227" t="s">
        <v>1666</v>
      </c>
      <c r="C1200" s="73"/>
      <c r="D1200" s="40"/>
      <c r="E1200" s="45"/>
      <c r="F1200" s="98"/>
      <c r="G1200" s="42">
        <v>0</v>
      </c>
      <c r="H1200" s="345" t="s">
        <v>566</v>
      </c>
      <c r="I1200" s="345" t="s">
        <v>566</v>
      </c>
      <c r="J1200" s="345" t="s">
        <v>566</v>
      </c>
      <c r="L1200" s="806" t="str">
        <f t="shared" si="249"/>
        <v/>
      </c>
      <c r="M1200" s="806" t="str">
        <f t="shared" si="250"/>
        <v/>
      </c>
      <c r="N1200" s="806" t="str">
        <f t="shared" si="251"/>
        <v/>
      </c>
    </row>
    <row r="1201" spans="1:14" ht="28">
      <c r="A1201" s="92" t="s">
        <v>499</v>
      </c>
      <c r="B1201" s="227" t="s">
        <v>1667</v>
      </c>
      <c r="C1201" s="73"/>
      <c r="D1201" s="40"/>
      <c r="E1201" s="45"/>
      <c r="F1201" s="98"/>
      <c r="G1201" s="42">
        <v>0</v>
      </c>
      <c r="H1201" s="345" t="s">
        <v>566</v>
      </c>
      <c r="I1201" s="345" t="s">
        <v>566</v>
      </c>
      <c r="J1201" s="345" t="s">
        <v>566</v>
      </c>
      <c r="L1201" s="806" t="str">
        <f t="shared" si="249"/>
        <v/>
      </c>
      <c r="M1201" s="806" t="str">
        <f t="shared" si="250"/>
        <v/>
      </c>
      <c r="N1201" s="806" t="str">
        <f t="shared" si="251"/>
        <v/>
      </c>
    </row>
    <row r="1202" spans="1:14" ht="28">
      <c r="A1202" s="92" t="s">
        <v>500</v>
      </c>
      <c r="B1202" s="227" t="s">
        <v>1668</v>
      </c>
      <c r="C1202" s="73"/>
      <c r="D1202" s="40"/>
      <c r="E1202" s="45"/>
      <c r="F1202" s="98"/>
      <c r="G1202" s="42">
        <v>0</v>
      </c>
      <c r="H1202" s="345" t="s">
        <v>566</v>
      </c>
      <c r="I1202" s="345" t="s">
        <v>566</v>
      </c>
      <c r="J1202" s="345" t="s">
        <v>566</v>
      </c>
      <c r="L1202" s="806" t="str">
        <f t="shared" si="249"/>
        <v/>
      </c>
      <c r="M1202" s="806" t="str">
        <f t="shared" si="250"/>
        <v/>
      </c>
      <c r="N1202" s="806" t="str">
        <f t="shared" si="251"/>
        <v/>
      </c>
    </row>
    <row r="1203" spans="1:14" ht="28">
      <c r="A1203" s="92" t="s">
        <v>501</v>
      </c>
      <c r="B1203" s="227" t="s">
        <v>1669</v>
      </c>
      <c r="C1203" s="73"/>
      <c r="D1203" s="40"/>
      <c r="E1203" s="45"/>
      <c r="F1203" s="98"/>
      <c r="G1203" s="42">
        <v>0</v>
      </c>
      <c r="H1203" s="345" t="s">
        <v>566</v>
      </c>
      <c r="I1203" s="345" t="s">
        <v>566</v>
      </c>
      <c r="J1203" s="345" t="s">
        <v>566</v>
      </c>
      <c r="L1203" s="806" t="str">
        <f t="shared" si="249"/>
        <v/>
      </c>
      <c r="M1203" s="806" t="str">
        <f t="shared" si="250"/>
        <v/>
      </c>
      <c r="N1203" s="806" t="str">
        <f t="shared" si="251"/>
        <v/>
      </c>
    </row>
    <row r="1204" spans="1:14" ht="28">
      <c r="A1204" s="91" t="s">
        <v>502</v>
      </c>
      <c r="B1204" s="193" t="s">
        <v>897</v>
      </c>
      <c r="C1204" s="53"/>
      <c r="D1204" s="44"/>
      <c r="E1204" s="44"/>
      <c r="F1204" s="41"/>
      <c r="G1204" s="42">
        <v>0</v>
      </c>
      <c r="H1204" s="345" t="s">
        <v>566</v>
      </c>
      <c r="I1204" s="345" t="s">
        <v>566</v>
      </c>
      <c r="J1204" s="345" t="s">
        <v>566</v>
      </c>
      <c r="L1204" s="806" t="str">
        <f t="shared" si="249"/>
        <v/>
      </c>
      <c r="M1204" s="806" t="str">
        <f t="shared" si="250"/>
        <v/>
      </c>
      <c r="N1204" s="806" t="str">
        <f t="shared" si="251"/>
        <v/>
      </c>
    </row>
    <row r="1205" spans="1:14" s="51" customFormat="1" ht="19" customHeight="1">
      <c r="A1205" s="88">
        <v>71</v>
      </c>
      <c r="B1205" s="617" t="s">
        <v>1670</v>
      </c>
      <c r="C1205" s="77"/>
      <c r="D1205" s="78"/>
      <c r="E1205" s="78"/>
      <c r="F1205" s="78"/>
      <c r="G1205" s="399">
        <f>SUM(G1193:G1204)</f>
        <v>0</v>
      </c>
      <c r="H1205" s="244"/>
      <c r="I1205" s="244"/>
      <c r="J1205" s="244"/>
      <c r="L1205" s="808">
        <f>SUM(L1193:L1204)</f>
        <v>0</v>
      </c>
      <c r="M1205" s="808">
        <f>SUM(M1193:M1204)</f>
        <v>0</v>
      </c>
      <c r="N1205" s="808">
        <f>SUM(N1193:N1204)</f>
        <v>0</v>
      </c>
    </row>
    <row r="1206" spans="1:14">
      <c r="A1206" s="67"/>
      <c r="D1206" s="39"/>
      <c r="G1206" s="69"/>
    </row>
    <row r="1207" spans="1:14">
      <c r="A1207" s="87">
        <v>72</v>
      </c>
      <c r="B1207" s="173" t="s">
        <v>1671</v>
      </c>
      <c r="C1207" s="70"/>
      <c r="D1207" s="71"/>
      <c r="E1207" s="71"/>
      <c r="F1207" s="71"/>
      <c r="G1207" s="80"/>
    </row>
    <row r="1208" spans="1:14" ht="42">
      <c r="A1208" s="245" t="s">
        <v>818</v>
      </c>
      <c r="B1208" s="246" t="s">
        <v>560</v>
      </c>
      <c r="C1208" s="247"/>
      <c r="D1208" s="248"/>
      <c r="E1208" s="248"/>
      <c r="F1208" s="249"/>
      <c r="G1208" s="250" t="s">
        <v>558</v>
      </c>
      <c r="H1208" s="404" t="s">
        <v>2793</v>
      </c>
      <c r="I1208" s="404" t="s">
        <v>820</v>
      </c>
      <c r="J1208" s="404" t="s">
        <v>2858</v>
      </c>
      <c r="K1208" s="304"/>
      <c r="L1208" s="805" t="s">
        <v>2793</v>
      </c>
      <c r="M1208" s="805" t="s">
        <v>820</v>
      </c>
      <c r="N1208" s="805" t="s">
        <v>2858</v>
      </c>
    </row>
    <row r="1209" spans="1:14" ht="28">
      <c r="A1209" s="92" t="s">
        <v>503</v>
      </c>
      <c r="B1209" s="227" t="s">
        <v>1672</v>
      </c>
      <c r="C1209" s="962" t="s">
        <v>2866</v>
      </c>
      <c r="D1209" s="962"/>
      <c r="E1209" s="962"/>
      <c r="F1209" s="963"/>
      <c r="G1209" s="42">
        <v>0</v>
      </c>
      <c r="H1209" s="345" t="s">
        <v>566</v>
      </c>
      <c r="I1209" s="345" t="s">
        <v>566</v>
      </c>
      <c r="J1209" s="345" t="s">
        <v>566</v>
      </c>
      <c r="L1209" s="806" t="str">
        <f>IF(OR(H1209="Oui",H1209="Yes"),G1209,"")</f>
        <v/>
      </c>
      <c r="M1209" s="806" t="str">
        <f>IF(OR(I1209="Oui",I1209="Yes"),G1209,"")</f>
        <v/>
      </c>
      <c r="N1209" s="806" t="str">
        <f>IF(OR(J1209="Oui",J1209="Yes"),G1209,"")</f>
        <v/>
      </c>
    </row>
    <row r="1210" spans="1:14" ht="28">
      <c r="A1210" s="92" t="s">
        <v>504</v>
      </c>
      <c r="B1210" s="227" t="s">
        <v>1673</v>
      </c>
      <c r="C1210" s="73"/>
      <c r="D1210" s="45"/>
      <c r="E1210" s="40"/>
      <c r="F1210" s="98"/>
      <c r="G1210" s="42">
        <v>0</v>
      </c>
      <c r="H1210" s="345" t="s">
        <v>566</v>
      </c>
      <c r="I1210" s="345" t="s">
        <v>566</v>
      </c>
      <c r="J1210" s="345" t="s">
        <v>566</v>
      </c>
      <c r="L1210" s="806" t="str">
        <f t="shared" ref="L1210:L1214" si="252">IF(OR(H1210="Oui",H1210="Yes"),G1210,"")</f>
        <v/>
      </c>
      <c r="M1210" s="806" t="str">
        <f t="shared" ref="M1210:M1214" si="253">IF(OR(I1210="Oui",I1210="Yes"),G1210,"")</f>
        <v/>
      </c>
      <c r="N1210" s="806" t="str">
        <f t="shared" ref="N1210:N1214" si="254">IF(OR(J1210="Oui",J1210="Yes"),G1210,"")</f>
        <v/>
      </c>
    </row>
    <row r="1211" spans="1:14" ht="28">
      <c r="A1211" s="92" t="s">
        <v>505</v>
      </c>
      <c r="B1211" s="621" t="s">
        <v>1674</v>
      </c>
      <c r="C1211" s="73"/>
      <c r="D1211" s="45"/>
      <c r="E1211" s="40"/>
      <c r="F1211" s="98"/>
      <c r="G1211" s="42">
        <v>0</v>
      </c>
      <c r="H1211" s="345" t="s">
        <v>566</v>
      </c>
      <c r="I1211" s="345" t="s">
        <v>566</v>
      </c>
      <c r="J1211" s="345" t="s">
        <v>566</v>
      </c>
      <c r="L1211" s="806" t="str">
        <f t="shared" si="252"/>
        <v/>
      </c>
      <c r="M1211" s="806" t="str">
        <f t="shared" si="253"/>
        <v/>
      </c>
      <c r="N1211" s="806" t="str">
        <f t="shared" si="254"/>
        <v/>
      </c>
    </row>
    <row r="1212" spans="1:14" ht="28">
      <c r="A1212" s="90" t="s">
        <v>506</v>
      </c>
      <c r="B1212" s="621" t="s">
        <v>1675</v>
      </c>
      <c r="C1212" s="73"/>
      <c r="D1212" s="45"/>
      <c r="E1212" s="40"/>
      <c r="F1212" s="98"/>
      <c r="G1212" s="42">
        <v>0</v>
      </c>
      <c r="H1212" s="345" t="s">
        <v>566</v>
      </c>
      <c r="I1212" s="345" t="s">
        <v>566</v>
      </c>
      <c r="J1212" s="345" t="s">
        <v>566</v>
      </c>
      <c r="L1212" s="806" t="str">
        <f t="shared" si="252"/>
        <v/>
      </c>
      <c r="M1212" s="806" t="str">
        <f t="shared" si="253"/>
        <v/>
      </c>
      <c r="N1212" s="806" t="str">
        <f t="shared" si="254"/>
        <v/>
      </c>
    </row>
    <row r="1213" spans="1:14" ht="28">
      <c r="A1213" s="90" t="s">
        <v>553</v>
      </c>
      <c r="B1213" s="227" t="s">
        <v>1676</v>
      </c>
      <c r="C1213" s="73"/>
      <c r="D1213" s="45"/>
      <c r="E1213" s="40"/>
      <c r="F1213" s="98"/>
      <c r="G1213" s="42">
        <v>0</v>
      </c>
      <c r="H1213" s="345" t="s">
        <v>566</v>
      </c>
      <c r="I1213" s="345" t="s">
        <v>566</v>
      </c>
      <c r="J1213" s="345" t="s">
        <v>566</v>
      </c>
      <c r="L1213" s="806" t="str">
        <f t="shared" si="252"/>
        <v/>
      </c>
      <c r="M1213" s="806" t="str">
        <f t="shared" si="253"/>
        <v/>
      </c>
      <c r="N1213" s="806" t="str">
        <f t="shared" si="254"/>
        <v/>
      </c>
    </row>
    <row r="1214" spans="1:14" ht="28">
      <c r="A1214" s="89" t="s">
        <v>507</v>
      </c>
      <c r="B1214" s="175" t="s">
        <v>897</v>
      </c>
      <c r="C1214" s="73"/>
      <c r="D1214" s="40"/>
      <c r="E1214" s="44"/>
      <c r="F1214" s="41"/>
      <c r="G1214" s="42">
        <v>0</v>
      </c>
      <c r="H1214" s="345" t="s">
        <v>566</v>
      </c>
      <c r="I1214" s="345" t="s">
        <v>566</v>
      </c>
      <c r="J1214" s="345" t="s">
        <v>566</v>
      </c>
      <c r="L1214" s="806" t="str">
        <f t="shared" si="252"/>
        <v/>
      </c>
      <c r="M1214" s="806" t="str">
        <f t="shared" si="253"/>
        <v/>
      </c>
      <c r="N1214" s="806" t="str">
        <f t="shared" si="254"/>
        <v/>
      </c>
    </row>
    <row r="1215" spans="1:14" s="51" customFormat="1" ht="19" customHeight="1">
      <c r="A1215" s="88">
        <v>72</v>
      </c>
      <c r="B1215" s="617" t="s">
        <v>1677</v>
      </c>
      <c r="C1215" s="77"/>
      <c r="D1215" s="78"/>
      <c r="E1215" s="78"/>
      <c r="F1215" s="78"/>
      <c r="G1215" s="400">
        <f>SUM(G1209:G1214)</f>
        <v>0</v>
      </c>
      <c r="H1215" s="244"/>
      <c r="I1215" s="244"/>
      <c r="J1215" s="244"/>
      <c r="L1215" s="818">
        <f>SUM(L1209:L1214)</f>
        <v>0</v>
      </c>
      <c r="M1215" s="818">
        <f>SUM(M1209:M1214)</f>
        <v>0</v>
      </c>
      <c r="N1215" s="808">
        <f>SUM(N1209:N1214)</f>
        <v>0</v>
      </c>
    </row>
    <row r="1216" spans="1:14">
      <c r="D1216" s="39"/>
      <c r="G1216" s="69"/>
    </row>
    <row r="1217" spans="1:19">
      <c r="A1217" s="87">
        <v>80</v>
      </c>
      <c r="B1217" s="173" t="s">
        <v>1678</v>
      </c>
      <c r="C1217" s="70"/>
      <c r="D1217" s="39"/>
      <c r="G1217" s="142"/>
    </row>
    <row r="1218" spans="1:19" ht="42">
      <c r="A1218" s="245" t="s">
        <v>818</v>
      </c>
      <c r="B1218" s="246" t="s">
        <v>560</v>
      </c>
      <c r="C1218" s="247"/>
      <c r="D1218" s="248"/>
      <c r="E1218" s="248"/>
      <c r="F1218" s="249"/>
      <c r="G1218" s="250" t="s">
        <v>558</v>
      </c>
      <c r="H1218" s="404" t="s">
        <v>2793</v>
      </c>
      <c r="I1218" s="404" t="s">
        <v>820</v>
      </c>
      <c r="J1218" s="404" t="s">
        <v>2858</v>
      </c>
      <c r="K1218" s="304"/>
      <c r="L1218" s="805" t="s">
        <v>2793</v>
      </c>
      <c r="M1218" s="805" t="s">
        <v>820</v>
      </c>
      <c r="N1218" s="805" t="s">
        <v>2858</v>
      </c>
    </row>
    <row r="1219" spans="1:19" ht="40" customHeight="1">
      <c r="A1219" s="104">
        <v>80.010000000000005</v>
      </c>
      <c r="B1219" s="661" t="s">
        <v>2867</v>
      </c>
      <c r="C1219" s="35"/>
      <c r="D1219" s="45"/>
      <c r="E1219" s="194" t="str">
        <f>IF(G1219=0,"- %",G1219/'Production Budget - TOPSHEET'!H98)</f>
        <v>- %</v>
      </c>
      <c r="F1219" s="195" t="s">
        <v>773</v>
      </c>
      <c r="G1219" s="42"/>
      <c r="H1219" s="345" t="s">
        <v>566</v>
      </c>
      <c r="I1219" s="345" t="s">
        <v>566</v>
      </c>
      <c r="J1219" s="345" t="s">
        <v>566</v>
      </c>
      <c r="L1219" s="806" t="str">
        <f>IF(OR(H1219="Oui",H1219="Yes"),G1219,"")</f>
        <v/>
      </c>
      <c r="M1219" s="806" t="str">
        <f>IF(OR(I1219="Oui",I1219="Yes"),G1219,"")</f>
        <v/>
      </c>
      <c r="N1219" s="806" t="str">
        <f>IF(OR(J1219="Oui",J1219="Yes"),G1219,"")</f>
        <v/>
      </c>
    </row>
    <row r="1220" spans="1:19" s="51" customFormat="1" ht="19" customHeight="1">
      <c r="A1220" s="76">
        <v>80</v>
      </c>
      <c r="B1220" s="616" t="s">
        <v>1679</v>
      </c>
      <c r="C1220" s="77"/>
      <c r="D1220" s="78"/>
      <c r="E1220" s="78"/>
      <c r="F1220" s="79"/>
      <c r="G1220" s="399">
        <f>G1219</f>
        <v>0</v>
      </c>
      <c r="H1220" s="244"/>
      <c r="I1220" s="244"/>
      <c r="J1220" s="244"/>
      <c r="L1220" s="818">
        <f>SUM(L1219)</f>
        <v>0</v>
      </c>
      <c r="M1220" s="818">
        <f>SUM(M1219)</f>
        <v>0</v>
      </c>
      <c r="N1220" s="818">
        <f>SUM(N1219)</f>
        <v>0</v>
      </c>
    </row>
    <row r="1221" spans="1:19">
      <c r="A1221" s="156"/>
      <c r="B1221" s="38"/>
      <c r="C1221" s="70"/>
      <c r="D1221" s="39"/>
      <c r="G1221" s="80"/>
    </row>
    <row r="1222" spans="1:19">
      <c r="A1222" s="87">
        <v>81</v>
      </c>
      <c r="B1222" s="173" t="s">
        <v>1680</v>
      </c>
      <c r="C1222" s="70"/>
      <c r="D1222" s="39"/>
      <c r="G1222" s="80"/>
    </row>
    <row r="1223" spans="1:19" ht="42">
      <c r="A1223" s="245" t="s">
        <v>818</v>
      </c>
      <c r="B1223" s="246" t="s">
        <v>560</v>
      </c>
      <c r="C1223" s="247"/>
      <c r="D1223" s="248"/>
      <c r="E1223" s="248"/>
      <c r="F1223" s="249"/>
      <c r="G1223" s="250" t="s">
        <v>558</v>
      </c>
      <c r="H1223" s="404" t="s">
        <v>2793</v>
      </c>
      <c r="I1223" s="404" t="s">
        <v>820</v>
      </c>
      <c r="J1223" s="404" t="s">
        <v>2858</v>
      </c>
      <c r="K1223" s="304"/>
      <c r="L1223" s="805" t="s">
        <v>2793</v>
      </c>
      <c r="M1223" s="805" t="s">
        <v>820</v>
      </c>
      <c r="N1223" s="805" t="s">
        <v>2858</v>
      </c>
    </row>
    <row r="1224" spans="1:19" ht="28">
      <c r="A1224" s="89" t="s">
        <v>508</v>
      </c>
      <c r="B1224" s="175" t="s">
        <v>1681</v>
      </c>
      <c r="C1224" s="124"/>
      <c r="D1224" s="40"/>
      <c r="E1224" s="40"/>
      <c r="F1224" s="41"/>
      <c r="G1224" s="42"/>
      <c r="H1224" s="345" t="s">
        <v>566</v>
      </c>
      <c r="I1224" s="345" t="s">
        <v>566</v>
      </c>
      <c r="J1224" s="345" t="s">
        <v>566</v>
      </c>
      <c r="L1224" s="806" t="str">
        <f>IF(OR(H1224="Oui",H1224="Yes"),G1224,"")</f>
        <v/>
      </c>
      <c r="M1224" s="806" t="str">
        <f>IF(OR(I1224="Oui",I1224="Yes"),G1224,"")</f>
        <v/>
      </c>
      <c r="N1224" s="806" t="str">
        <f>IF(OR(J1224="Oui",J1224="Yes"),G1224,"")</f>
        <v/>
      </c>
    </row>
    <row r="1225" spans="1:19" s="51" customFormat="1" ht="19" customHeight="1">
      <c r="A1225" s="63">
        <v>81</v>
      </c>
      <c r="B1225" s="629" t="s">
        <v>1682</v>
      </c>
      <c r="C1225" s="77"/>
      <c r="D1225" s="78"/>
      <c r="E1225" s="78"/>
      <c r="F1225" s="78"/>
      <c r="G1225" s="399">
        <f>G1224</f>
        <v>0</v>
      </c>
      <c r="H1225" s="244"/>
      <c r="I1225" s="244"/>
      <c r="J1225" s="244"/>
      <c r="L1225" s="818">
        <f>SUM(L1224)</f>
        <v>0</v>
      </c>
      <c r="M1225" s="818">
        <f t="shared" ref="M1225:N1225" si="255">SUM(M1224)</f>
        <v>0</v>
      </c>
      <c r="N1225" s="818">
        <f t="shared" si="255"/>
        <v>0</v>
      </c>
    </row>
    <row r="1226" spans="1:19" customFormat="1" ht="14" thickBot="1">
      <c r="A1226" s="236"/>
      <c r="B1226" s="236"/>
      <c r="C1226" s="236"/>
      <c r="D1226" s="237"/>
      <c r="E1226" s="237"/>
      <c r="F1226" s="237"/>
      <c r="G1226" s="237"/>
      <c r="H1226" s="409"/>
      <c r="I1226" s="409"/>
      <c r="J1226" s="409"/>
      <c r="L1226" s="819"/>
      <c r="M1226" s="819"/>
      <c r="N1226" s="819"/>
    </row>
    <row r="1227" spans="1:19" customFormat="1">
      <c r="A1227" s="844"/>
      <c r="B1227" s="845"/>
      <c r="C1227" s="845"/>
      <c r="D1227" s="846"/>
      <c r="E1227" s="846"/>
      <c r="F1227" s="846"/>
      <c r="G1227" s="847"/>
      <c r="H1227" s="409"/>
      <c r="I1227" s="409"/>
      <c r="J1227" s="409"/>
      <c r="L1227" s="819"/>
      <c r="M1227" s="819"/>
      <c r="N1227" s="819"/>
    </row>
    <row r="1228" spans="1:19" customFormat="1" ht="29" customHeight="1" thickBot="1">
      <c r="A1228" s="848">
        <v>85</v>
      </c>
      <c r="B1228" s="961" t="s">
        <v>3004</v>
      </c>
      <c r="C1228" s="961"/>
      <c r="D1228" s="849"/>
      <c r="E1228" s="849"/>
      <c r="F1228" s="849"/>
      <c r="G1228" s="850"/>
      <c r="H1228" s="410"/>
      <c r="I1228" s="409"/>
      <c r="J1228" s="409"/>
      <c r="L1228" s="820"/>
      <c r="M1228" s="819"/>
      <c r="N1228" s="819"/>
    </row>
    <row r="1229" spans="1:19" customFormat="1" ht="42">
      <c r="A1229" s="630" t="s">
        <v>776</v>
      </c>
      <c r="B1229" s="631" t="s">
        <v>777</v>
      </c>
      <c r="C1229" s="632"/>
      <c r="D1229" s="633"/>
      <c r="E1229" s="633"/>
      <c r="F1229" s="634"/>
      <c r="G1229" s="635" t="s">
        <v>778</v>
      </c>
      <c r="H1229" s="405" t="s">
        <v>2793</v>
      </c>
      <c r="I1229" s="404" t="s">
        <v>820</v>
      </c>
      <c r="J1229" s="404" t="s">
        <v>2858</v>
      </c>
      <c r="K1229" s="304"/>
      <c r="L1229" s="805" t="s">
        <v>2793</v>
      </c>
      <c r="M1229" s="805" t="s">
        <v>820</v>
      </c>
      <c r="N1229" s="805" t="s">
        <v>2858</v>
      </c>
      <c r="S1229" s="29"/>
    </row>
    <row r="1230" spans="1:19" customFormat="1" ht="89.25" customHeight="1" thickBot="1">
      <c r="A1230" s="637">
        <v>85</v>
      </c>
      <c r="B1230" s="852" t="s">
        <v>3006</v>
      </c>
      <c r="C1230" s="851"/>
      <c r="D1230" s="843"/>
      <c r="E1230" s="843"/>
      <c r="F1230" s="638"/>
      <c r="G1230" s="639"/>
      <c r="H1230" s="777" t="s">
        <v>566</v>
      </c>
      <c r="I1230" s="345" t="s">
        <v>566</v>
      </c>
      <c r="J1230" s="345" t="s">
        <v>566</v>
      </c>
      <c r="L1230" s="806" t="str">
        <f>IF(OR(H1230="Oui",H1230="Yes"),G1230,"")</f>
        <v/>
      </c>
      <c r="M1230" s="806" t="str">
        <f>IF(OR(I1230="Oui",I1230="Yes"),G1230,"")</f>
        <v/>
      </c>
      <c r="N1230" s="806" t="str">
        <f>IF(OR(J1230="Oui",J1230="Yes"),G1230,"")</f>
        <v/>
      </c>
    </row>
    <row r="1231" spans="1:19" customFormat="1" ht="15.75" customHeight="1" thickBot="1">
      <c r="A1231" s="636">
        <v>85</v>
      </c>
      <c r="B1231" s="958" t="s">
        <v>3003</v>
      </c>
      <c r="C1231" s="959"/>
      <c r="D1231" s="959"/>
      <c r="E1231" s="959"/>
      <c r="F1231" s="960"/>
      <c r="G1231" s="778">
        <f>G1230</f>
        <v>0</v>
      </c>
      <c r="H1231" s="410"/>
      <c r="I1231" s="409"/>
      <c r="J1231" s="409"/>
      <c r="L1231" s="808">
        <f>SUM(L1230)</f>
        <v>0</v>
      </c>
      <c r="M1231" s="808">
        <f t="shared" ref="M1231:N1231" si="256">SUM(M1230)</f>
        <v>0</v>
      </c>
      <c r="N1231" s="808">
        <f t="shared" si="256"/>
        <v>0</v>
      </c>
    </row>
    <row r="1232" spans="1:19">
      <c r="A1232" s="650" t="s">
        <v>2865</v>
      </c>
      <c r="D1232" s="39"/>
    </row>
    <row r="1233" spans="4:4">
      <c r="D1233" s="39"/>
    </row>
    <row r="1234" spans="4:4">
      <c r="D1234" s="39"/>
    </row>
    <row r="1235" spans="4:4">
      <c r="D1235" s="39"/>
    </row>
    <row r="1236" spans="4:4">
      <c r="D1236" s="39"/>
    </row>
    <row r="1237" spans="4:4">
      <c r="D1237" s="39"/>
    </row>
    <row r="1238" spans="4:4">
      <c r="D1238" s="39"/>
    </row>
    <row r="1239" spans="4:4">
      <c r="D1239" s="39"/>
    </row>
    <row r="1240" spans="4:4">
      <c r="D1240" s="39"/>
    </row>
    <row r="1241" spans="4:4">
      <c r="D1241" s="39"/>
    </row>
    <row r="1242" spans="4:4">
      <c r="D1242" s="39"/>
    </row>
    <row r="1243" spans="4:4">
      <c r="D1243" s="39"/>
    </row>
    <row r="1244" spans="4:4">
      <c r="D1244" s="39"/>
    </row>
    <row r="1245" spans="4:4">
      <c r="D1245" s="39"/>
    </row>
    <row r="1246" spans="4:4">
      <c r="D1246" s="39"/>
    </row>
    <row r="1247" spans="4:4">
      <c r="D1247" s="39"/>
    </row>
    <row r="1248" spans="4:4">
      <c r="D1248" s="39"/>
    </row>
    <row r="1249" spans="4:4">
      <c r="D1249" s="39"/>
    </row>
    <row r="1250" spans="4:4">
      <c r="D1250" s="39"/>
    </row>
    <row r="1251" spans="4:4">
      <c r="D1251" s="39"/>
    </row>
    <row r="1252" spans="4:4">
      <c r="D1252" s="39"/>
    </row>
    <row r="1253" spans="4:4">
      <c r="D1253" s="39"/>
    </row>
    <row r="1254" spans="4:4">
      <c r="D1254" s="39"/>
    </row>
    <row r="1255" spans="4:4">
      <c r="D1255" s="39"/>
    </row>
    <row r="1256" spans="4:4">
      <c r="D1256" s="39"/>
    </row>
    <row r="1257" spans="4:4">
      <c r="D1257" s="39"/>
    </row>
    <row r="1258" spans="4:4">
      <c r="D1258" s="39"/>
    </row>
    <row r="1259" spans="4:4">
      <c r="D1259" s="39"/>
    </row>
    <row r="1260" spans="4:4">
      <c r="D1260" s="39"/>
    </row>
    <row r="1261" spans="4:4">
      <c r="D1261" s="39"/>
    </row>
    <row r="1262" spans="4:4">
      <c r="D1262" s="39"/>
    </row>
    <row r="1263" spans="4:4">
      <c r="D1263" s="39"/>
    </row>
    <row r="1264" spans="4:4">
      <c r="D1264" s="39"/>
    </row>
    <row r="1265" spans="4:5">
      <c r="D1265" s="39"/>
    </row>
    <row r="1266" spans="4:5">
      <c r="D1266" s="39"/>
    </row>
    <row r="1267" spans="4:5">
      <c r="D1267" s="39"/>
    </row>
    <row r="1268" spans="4:5">
      <c r="D1268" s="39"/>
    </row>
    <row r="1269" spans="4:5">
      <c r="D1269" s="39"/>
    </row>
    <row r="1270" spans="4:5">
      <c r="D1270" s="39"/>
    </row>
    <row r="1271" spans="4:5">
      <c r="D1271" s="39"/>
    </row>
    <row r="1272" spans="4:5">
      <c r="D1272" s="39"/>
    </row>
    <row r="1273" spans="4:5">
      <c r="D1273" s="39"/>
    </row>
    <row r="1274" spans="4:5">
      <c r="D1274" s="39"/>
    </row>
    <row r="1275" spans="4:5">
      <c r="D1275" s="39"/>
    </row>
    <row r="1276" spans="4:5">
      <c r="D1276" s="39"/>
    </row>
    <row r="1277" spans="4:5">
      <c r="D1277" s="39"/>
    </row>
    <row r="1278" spans="4:5" hidden="1">
      <c r="D1278" s="39"/>
      <c r="E1278" s="196" t="s">
        <v>561</v>
      </c>
    </row>
    <row r="1279" spans="4:5" hidden="1">
      <c r="D1279" s="39"/>
      <c r="E1279" s="39" t="s">
        <v>2787</v>
      </c>
    </row>
    <row r="1280" spans="4:5" hidden="1">
      <c r="D1280" s="39"/>
      <c r="E1280" s="39" t="s">
        <v>2788</v>
      </c>
    </row>
    <row r="1281" spans="4:5" hidden="1">
      <c r="D1281" s="39"/>
      <c r="E1281" s="39" t="s">
        <v>2789</v>
      </c>
    </row>
    <row r="1282" spans="4:5" hidden="1">
      <c r="D1282" s="39"/>
      <c r="E1282" s="39" t="s">
        <v>2792</v>
      </c>
    </row>
    <row r="1283" spans="4:5" hidden="1">
      <c r="D1283" s="39"/>
      <c r="E1283" s="39" t="s">
        <v>565</v>
      </c>
    </row>
    <row r="1284" spans="4:5" hidden="1">
      <c r="D1284" s="39"/>
      <c r="E1284" s="39" t="s">
        <v>2790</v>
      </c>
    </row>
    <row r="1285" spans="4:5" hidden="1">
      <c r="D1285" s="39"/>
      <c r="E1285" s="39" t="s">
        <v>562</v>
      </c>
    </row>
    <row r="1286" spans="4:5" hidden="1">
      <c r="D1286" s="39"/>
      <c r="E1286" s="39" t="s">
        <v>2791</v>
      </c>
    </row>
    <row r="1287" spans="4:5">
      <c r="D1287" s="39"/>
    </row>
    <row r="1288" spans="4:5">
      <c r="D1288" s="39"/>
    </row>
    <row r="1289" spans="4:5">
      <c r="D1289" s="39"/>
    </row>
    <row r="1290" spans="4:5">
      <c r="D1290" s="39"/>
    </row>
    <row r="1291" spans="4:5">
      <c r="D1291" s="39"/>
    </row>
    <row r="1292" spans="4:5">
      <c r="D1292" s="39"/>
    </row>
    <row r="1293" spans="4:5">
      <c r="D1293" s="39"/>
    </row>
    <row r="1294" spans="4:5">
      <c r="D1294" s="39"/>
    </row>
    <row r="1295" spans="4:5">
      <c r="D1295" s="39"/>
    </row>
    <row r="1296" spans="4:5">
      <c r="D1296" s="39"/>
    </row>
    <row r="1297" spans="4:4">
      <c r="D1297" s="39"/>
    </row>
    <row r="1298" spans="4:4">
      <c r="D1298" s="39"/>
    </row>
    <row r="1299" spans="4:4">
      <c r="D1299" s="39"/>
    </row>
    <row r="1300" spans="4:4">
      <c r="D1300" s="39"/>
    </row>
    <row r="1301" spans="4:4">
      <c r="D1301" s="39"/>
    </row>
    <row r="1302" spans="4:4">
      <c r="D1302" s="39"/>
    </row>
    <row r="1303" spans="4:4">
      <c r="D1303" s="39"/>
    </row>
    <row r="1304" spans="4:4">
      <c r="D1304" s="39"/>
    </row>
    <row r="1305" spans="4:4">
      <c r="D1305" s="39"/>
    </row>
    <row r="1306" spans="4:4">
      <c r="D1306" s="39"/>
    </row>
    <row r="1307" spans="4:4">
      <c r="D1307" s="39"/>
    </row>
    <row r="1308" spans="4:4">
      <c r="D1308" s="39"/>
    </row>
    <row r="1309" spans="4:4">
      <c r="D1309" s="39"/>
    </row>
    <row r="1310" spans="4:4">
      <c r="D1310" s="39"/>
    </row>
    <row r="1311" spans="4:4">
      <c r="D1311" s="39"/>
    </row>
    <row r="1312" spans="4:4">
      <c r="D1312" s="39"/>
    </row>
    <row r="1313" spans="4:4">
      <c r="D1313" s="39"/>
    </row>
    <row r="1314" spans="4:4">
      <c r="D1314" s="39"/>
    </row>
    <row r="1315" spans="4:4">
      <c r="D1315" s="39"/>
    </row>
    <row r="1316" spans="4:4">
      <c r="D1316" s="39"/>
    </row>
    <row r="1317" spans="4:4">
      <c r="D1317" s="39"/>
    </row>
    <row r="1318" spans="4:4">
      <c r="D1318" s="39"/>
    </row>
    <row r="1319" spans="4:4">
      <c r="D1319" s="39"/>
    </row>
    <row r="1320" spans="4:4">
      <c r="D1320" s="39"/>
    </row>
    <row r="1321" spans="4:4">
      <c r="D1321" s="39"/>
    </row>
    <row r="1322" spans="4:4">
      <c r="D1322" s="39"/>
    </row>
    <row r="1323" spans="4:4">
      <c r="D1323" s="39"/>
    </row>
    <row r="1324" spans="4:4">
      <c r="D1324" s="39"/>
    </row>
    <row r="1325" spans="4:4">
      <c r="D1325" s="39"/>
    </row>
    <row r="1326" spans="4:4">
      <c r="D1326" s="39"/>
    </row>
    <row r="1327" spans="4:4">
      <c r="D1327" s="39"/>
    </row>
    <row r="1328" spans="4:4">
      <c r="D1328" s="39"/>
    </row>
    <row r="1329" spans="4:4">
      <c r="D1329" s="39"/>
    </row>
    <row r="1330" spans="4:4">
      <c r="D1330" s="39"/>
    </row>
    <row r="1331" spans="4:4">
      <c r="D1331" s="39"/>
    </row>
    <row r="1332" spans="4:4">
      <c r="D1332" s="39"/>
    </row>
    <row r="1333" spans="4:4">
      <c r="D1333" s="39"/>
    </row>
    <row r="1334" spans="4:4">
      <c r="D1334" s="39"/>
    </row>
    <row r="1335" spans="4:4">
      <c r="D1335" s="39"/>
    </row>
    <row r="1336" spans="4:4">
      <c r="D1336" s="39"/>
    </row>
    <row r="1337" spans="4:4">
      <c r="D1337" s="39"/>
    </row>
    <row r="1338" spans="4:4">
      <c r="D1338" s="39"/>
    </row>
    <row r="1339" spans="4:4">
      <c r="D1339" s="39"/>
    </row>
    <row r="1340" spans="4:4">
      <c r="D1340" s="39"/>
    </row>
    <row r="1341" spans="4:4">
      <c r="D1341" s="39"/>
    </row>
    <row r="1342" spans="4:4">
      <c r="D1342" s="39"/>
    </row>
    <row r="1343" spans="4:4">
      <c r="D1343" s="39"/>
    </row>
    <row r="1344" spans="4:4">
      <c r="D1344" s="39"/>
    </row>
    <row r="1345" spans="4:4">
      <c r="D1345" s="39"/>
    </row>
    <row r="1346" spans="4:4">
      <c r="D1346" s="39"/>
    </row>
    <row r="1347" spans="4:4">
      <c r="D1347" s="39"/>
    </row>
    <row r="1348" spans="4:4">
      <c r="D1348" s="39"/>
    </row>
    <row r="1349" spans="4:4">
      <c r="D1349" s="39"/>
    </row>
    <row r="1350" spans="4:4">
      <c r="D1350" s="39"/>
    </row>
    <row r="1351" spans="4:4">
      <c r="D1351" s="39"/>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78" bottom="0.78740157480314965" header="0.37"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281">
    <mergeCell ref="B1231:F1231"/>
    <mergeCell ref="B1228:C1228"/>
    <mergeCell ref="C1209:F1209"/>
    <mergeCell ref="H737:H739"/>
    <mergeCell ref="I737:I739"/>
    <mergeCell ref="J1115:J1121"/>
    <mergeCell ref="N1102:N1106"/>
    <mergeCell ref="N1108:N1114"/>
    <mergeCell ref="N1115:N1121"/>
    <mergeCell ref="J1129:J1132"/>
    <mergeCell ref="N1129:N1132"/>
    <mergeCell ref="J1148:J1169"/>
    <mergeCell ref="N1148:N1169"/>
    <mergeCell ref="J1193:J1198"/>
    <mergeCell ref="N1193:N1198"/>
    <mergeCell ref="L1108:L1114"/>
    <mergeCell ref="M1108:M1114"/>
    <mergeCell ref="J1108:J1114"/>
    <mergeCell ref="N1044:N1046"/>
    <mergeCell ref="N1050:N1052"/>
    <mergeCell ref="N1056:N1058"/>
    <mergeCell ref="N1062:N1064"/>
    <mergeCell ref="N1065:N1067"/>
    <mergeCell ref="N1068:N1070"/>
    <mergeCell ref="N1077:N1081"/>
    <mergeCell ref="N1092:N1094"/>
    <mergeCell ref="N975:N978"/>
    <mergeCell ref="J987:J989"/>
    <mergeCell ref="J990:J992"/>
    <mergeCell ref="J993:J995"/>
    <mergeCell ref="J996:J998"/>
    <mergeCell ref="J999:J1001"/>
    <mergeCell ref="J1002:J1004"/>
    <mergeCell ref="J1009:J1011"/>
    <mergeCell ref="J1005:J1008"/>
    <mergeCell ref="N987:N989"/>
    <mergeCell ref="N990:N992"/>
    <mergeCell ref="N993:N995"/>
    <mergeCell ref="N996:N998"/>
    <mergeCell ref="N999:N1001"/>
    <mergeCell ref="N1002:N1004"/>
    <mergeCell ref="N1009:N1011"/>
    <mergeCell ref="N1005:N1008"/>
    <mergeCell ref="N729:N731"/>
    <mergeCell ref="G737:G739"/>
    <mergeCell ref="J737:J739"/>
    <mergeCell ref="N737:N739"/>
    <mergeCell ref="G952:G954"/>
    <mergeCell ref="G955:G958"/>
    <mergeCell ref="G960:G963"/>
    <mergeCell ref="J952:J954"/>
    <mergeCell ref="J955:J958"/>
    <mergeCell ref="J960:J963"/>
    <mergeCell ref="N952:N954"/>
    <mergeCell ref="N955:N958"/>
    <mergeCell ref="N960:N963"/>
    <mergeCell ref="H960:H963"/>
    <mergeCell ref="I960:I963"/>
    <mergeCell ref="L960:L963"/>
    <mergeCell ref="M960:M963"/>
    <mergeCell ref="N878:N887"/>
    <mergeCell ref="N471:N474"/>
    <mergeCell ref="G626:G628"/>
    <mergeCell ref="J626:J628"/>
    <mergeCell ref="N626:N628"/>
    <mergeCell ref="G688:G693"/>
    <mergeCell ref="J688:J693"/>
    <mergeCell ref="N688:N693"/>
    <mergeCell ref="G706:G710"/>
    <mergeCell ref="G711:G713"/>
    <mergeCell ref="J706:J710"/>
    <mergeCell ref="J711:J713"/>
    <mergeCell ref="N706:N710"/>
    <mergeCell ref="N711:N713"/>
    <mergeCell ref="G471:G474"/>
    <mergeCell ref="L688:L693"/>
    <mergeCell ref="H711:H713"/>
    <mergeCell ref="M688:M693"/>
    <mergeCell ref="H706:H710"/>
    <mergeCell ref="I706:I710"/>
    <mergeCell ref="L706:L710"/>
    <mergeCell ref="M706:M710"/>
    <mergeCell ref="M471:M474"/>
    <mergeCell ref="H626:H628"/>
    <mergeCell ref="I626:I628"/>
    <mergeCell ref="N376:N385"/>
    <mergeCell ref="N386:N393"/>
    <mergeCell ref="J419:J421"/>
    <mergeCell ref="L419:L421"/>
    <mergeCell ref="M419:M421"/>
    <mergeCell ref="N419:N421"/>
    <mergeCell ref="G452:G456"/>
    <mergeCell ref="J452:J456"/>
    <mergeCell ref="N452:N456"/>
    <mergeCell ref="J386:J393"/>
    <mergeCell ref="F1:G1"/>
    <mergeCell ref="F3:G3"/>
    <mergeCell ref="F4:G4"/>
    <mergeCell ref="F2:G2"/>
    <mergeCell ref="G419:G421"/>
    <mergeCell ref="G376:G385"/>
    <mergeCell ref="G386:G393"/>
    <mergeCell ref="A975:A978"/>
    <mergeCell ref="A688:A693"/>
    <mergeCell ref="B880:E880"/>
    <mergeCell ref="A878:A887"/>
    <mergeCell ref="G878:G887"/>
    <mergeCell ref="B378:E378"/>
    <mergeCell ref="B375:E375"/>
    <mergeCell ref="B877:E877"/>
    <mergeCell ref="G1193:G1198"/>
    <mergeCell ref="G1077:G1081"/>
    <mergeCell ref="G1092:G1094"/>
    <mergeCell ref="G1102:G1106"/>
    <mergeCell ref="G1108:G1114"/>
    <mergeCell ref="G729:G731"/>
    <mergeCell ref="G975:G978"/>
    <mergeCell ref="G1115:G1121"/>
    <mergeCell ref="G1129:G1132"/>
    <mergeCell ref="G1068:G1070"/>
    <mergeCell ref="G987:G989"/>
    <mergeCell ref="G1065:G1067"/>
    <mergeCell ref="G999:G1001"/>
    <mergeCell ref="G996:G998"/>
    <mergeCell ref="G1005:G1008"/>
    <mergeCell ref="G1062:G1064"/>
    <mergeCell ref="G1044:G1046"/>
    <mergeCell ref="G1050:G1052"/>
    <mergeCell ref="G1056:G1058"/>
    <mergeCell ref="G993:G995"/>
    <mergeCell ref="G990:G992"/>
    <mergeCell ref="G1009:G1011"/>
    <mergeCell ref="G1002:G1004"/>
    <mergeCell ref="B1100:D1100"/>
    <mergeCell ref="B1124:D1124"/>
    <mergeCell ref="M376:M385"/>
    <mergeCell ref="L1044:L1046"/>
    <mergeCell ref="H386:H393"/>
    <mergeCell ref="I386:I393"/>
    <mergeCell ref="L386:L393"/>
    <mergeCell ref="M386:M393"/>
    <mergeCell ref="H419:H421"/>
    <mergeCell ref="I419:I421"/>
    <mergeCell ref="H452:H456"/>
    <mergeCell ref="I452:I456"/>
    <mergeCell ref="L452:L456"/>
    <mergeCell ref="M452:M456"/>
    <mergeCell ref="H471:H474"/>
    <mergeCell ref="I471:I474"/>
    <mergeCell ref="H376:H385"/>
    <mergeCell ref="I376:I385"/>
    <mergeCell ref="J376:J385"/>
    <mergeCell ref="H1044:H1046"/>
    <mergeCell ref="L376:L385"/>
    <mergeCell ref="L471:L474"/>
    <mergeCell ref="H688:H693"/>
    <mergeCell ref="I688:I693"/>
    <mergeCell ref="L626:L628"/>
    <mergeCell ref="M626:M628"/>
    <mergeCell ref="J471:J474"/>
    <mergeCell ref="M737:M739"/>
    <mergeCell ref="H878:H887"/>
    <mergeCell ref="I878:I887"/>
    <mergeCell ref="L878:L887"/>
    <mergeCell ref="M878:M887"/>
    <mergeCell ref="M711:M713"/>
    <mergeCell ref="H729:H731"/>
    <mergeCell ref="I729:I731"/>
    <mergeCell ref="L729:L731"/>
    <mergeCell ref="M729:M731"/>
    <mergeCell ref="I711:I713"/>
    <mergeCell ref="L711:L713"/>
    <mergeCell ref="L737:L739"/>
    <mergeCell ref="J729:J731"/>
    <mergeCell ref="J878:J887"/>
    <mergeCell ref="H975:H978"/>
    <mergeCell ref="I975:I978"/>
    <mergeCell ref="L975:L978"/>
    <mergeCell ref="M975:M978"/>
    <mergeCell ref="I952:I954"/>
    <mergeCell ref="L952:L954"/>
    <mergeCell ref="M952:M954"/>
    <mergeCell ref="H955:H958"/>
    <mergeCell ref="I955:I958"/>
    <mergeCell ref="L955:L958"/>
    <mergeCell ref="M955:M958"/>
    <mergeCell ref="H952:H954"/>
    <mergeCell ref="J975:J978"/>
    <mergeCell ref="H993:H995"/>
    <mergeCell ref="I993:I995"/>
    <mergeCell ref="L993:L995"/>
    <mergeCell ref="M993:M995"/>
    <mergeCell ref="H996:H998"/>
    <mergeCell ref="I996:I998"/>
    <mergeCell ref="L996:L998"/>
    <mergeCell ref="M996:M998"/>
    <mergeCell ref="H987:H989"/>
    <mergeCell ref="I987:I989"/>
    <mergeCell ref="L987:L989"/>
    <mergeCell ref="M987:M989"/>
    <mergeCell ref="H990:H992"/>
    <mergeCell ref="I990:I992"/>
    <mergeCell ref="L990:L992"/>
    <mergeCell ref="M990:M992"/>
    <mergeCell ref="H1005:H1008"/>
    <mergeCell ref="I1005:I1008"/>
    <mergeCell ref="L1005:L1008"/>
    <mergeCell ref="M1005:M1008"/>
    <mergeCell ref="H999:H1001"/>
    <mergeCell ref="I999:I1001"/>
    <mergeCell ref="L999:L1001"/>
    <mergeCell ref="M999:M1001"/>
    <mergeCell ref="H1002:H1004"/>
    <mergeCell ref="I1002:I1004"/>
    <mergeCell ref="L1002:L1004"/>
    <mergeCell ref="M1002:M1004"/>
    <mergeCell ref="I1044:I1046"/>
    <mergeCell ref="M1044:M1046"/>
    <mergeCell ref="H1050:H1052"/>
    <mergeCell ref="I1050:I1052"/>
    <mergeCell ref="L1050:L1052"/>
    <mergeCell ref="M1050:M1052"/>
    <mergeCell ref="H1009:H1011"/>
    <mergeCell ref="I1009:I1011"/>
    <mergeCell ref="L1009:L1011"/>
    <mergeCell ref="M1009:M1011"/>
    <mergeCell ref="J1044:J1046"/>
    <mergeCell ref="J1050:J1052"/>
    <mergeCell ref="H1065:H1067"/>
    <mergeCell ref="I1065:I1067"/>
    <mergeCell ref="L1065:L1067"/>
    <mergeCell ref="M1065:M1067"/>
    <mergeCell ref="H1068:H1070"/>
    <mergeCell ref="I1068:I1070"/>
    <mergeCell ref="L1068:L1070"/>
    <mergeCell ref="M1068:M1070"/>
    <mergeCell ref="H1056:H1058"/>
    <mergeCell ref="I1056:I1058"/>
    <mergeCell ref="L1056:L1058"/>
    <mergeCell ref="M1056:M1058"/>
    <mergeCell ref="H1062:H1064"/>
    <mergeCell ref="I1062:I1064"/>
    <mergeCell ref="L1062:L1064"/>
    <mergeCell ref="M1062:M1064"/>
    <mergeCell ref="J1056:J1058"/>
    <mergeCell ref="J1062:J1064"/>
    <mergeCell ref="J1065:J1067"/>
    <mergeCell ref="J1068:J1070"/>
    <mergeCell ref="H1077:H1081"/>
    <mergeCell ref="I1077:I1081"/>
    <mergeCell ref="L1077:L1081"/>
    <mergeCell ref="M1077:M1081"/>
    <mergeCell ref="H1092:H1094"/>
    <mergeCell ref="I1092:I1094"/>
    <mergeCell ref="L1092:L1094"/>
    <mergeCell ref="M1092:M1094"/>
    <mergeCell ref="J1102:J1106"/>
    <mergeCell ref="J1092:J1094"/>
    <mergeCell ref="H1102:H1106"/>
    <mergeCell ref="I1102:I1106"/>
    <mergeCell ref="L1102:L1106"/>
    <mergeCell ref="M1102:M1106"/>
    <mergeCell ref="J1077:J1081"/>
    <mergeCell ref="H1108:H1114"/>
    <mergeCell ref="I1108:I1114"/>
    <mergeCell ref="H1148:H1169"/>
    <mergeCell ref="I1148:I1169"/>
    <mergeCell ref="L1148:L1169"/>
    <mergeCell ref="M1148:M1169"/>
    <mergeCell ref="H1193:H1198"/>
    <mergeCell ref="I1193:I1198"/>
    <mergeCell ref="L1193:L1198"/>
    <mergeCell ref="M1193:M1198"/>
    <mergeCell ref="H1115:H1121"/>
    <mergeCell ref="I1115:I1121"/>
    <mergeCell ref="L1115:L1121"/>
    <mergeCell ref="M1115:M1121"/>
    <mergeCell ref="H1129:H1132"/>
    <mergeCell ref="I1129:I1132"/>
    <mergeCell ref="L1129:L1132"/>
    <mergeCell ref="M1129:M1132"/>
  </mergeCells>
  <phoneticPr fontId="0" type="noConversion"/>
  <dataValidations count="27">
    <dataValidation type="list" allowBlank="1" showInputMessage="1" sqref="E917:E933 E472:E486 E953:E954 E1128 E707:E710 E753 E721:E728 E1123 E941:E947 E1109:E1114 E1097 E1066:E1067 E961:E982 E1063:E1064 E1076 E1069:E1071 E1057:E1061 E1051:E1055 E1045:E1049 E1006:E1008 E1040:E1043 E1018:E1035 E1010:E1013 E1003:E1004 E1000:E1001 E997:E998 E994:E995 E991:E992 E988:E989 E956:E959 E689:E693 E738:E740 E666:E673 E678:E683 E695:E701 E712:E716 E893:E912 E1103:E1107 E1093:E1095 E14:E25 E27 E50:E60 E62:E63 E420:E432 E68:E74 E76:E78 E83 E85 E87:E90 E92:E93 E98 E100 E102 E104 E106:E107 E109:E110 E112:E113 E115:E119 E121:E122 E127:E137 E139:E140 E145:E168 E170:E171 E176:E182 E184:E185 E190:E199 E201:E202 E207:E212 E214:E215 E220:E223 E225:E226 E1078:E1091 E235:E236 E241:E242 E244:E245 E250:E255 E257:E258 E263:E271 E273:E274 E279:E298 E300:E301 E306:E316 E318:E319 E324:E329 E331:E332 E337:E345 E347:E348 E353:E357 E359:E360 E365:E368 E370:E371 E399:E414 E1174:E1186 E449:E451 E453:E464 E469:E470 E1130:E1143 E491:E498 E503:E517 E522:E527 E532:E537 E542:E546 E551:E560 E565:E569 E574:E580 E585:E590 E595:E602 E607:E621 E627:E636 E641:E650 E655:E661 E730:E736 E745:E749 E751 E757:E769 E771 E776:E791 E793 E798:E820 E822 E827:E856 E858 E863:E871 E873 E935:E936 E1116:E1121 E231:E233 E1188 E437:E444" xr:uid="{00000000-0002-0000-0100-000000000000}">
      <formula1>$E$1278:$E$1286</formula1>
    </dataValidation>
    <dataValidation type="list" allowBlank="1" showInputMessage="1" sqref="E44 E934 E1096 E138 E1187 E120 E61 E111 E108 E105 E101 E99 E103 E84 E86 E91 E26 E75 E114" xr:uid="{00000000-0002-0000-0100-000001000000}">
      <formula1>$E$1090:$E$1096</formula1>
    </dataValidation>
    <dataValidation type="list" allowBlank="1" showInputMessage="1" sqref="E169" xr:uid="{00000000-0002-0000-0100-000002000000}">
      <formula1>$E$1159:$E$1165</formula1>
    </dataValidation>
    <dataValidation type="list" allowBlank="1" showInputMessage="1" sqref="E183" xr:uid="{00000000-0002-0000-0100-000003000000}">
      <formula1>$E$1157:$E$1163</formula1>
    </dataValidation>
    <dataValidation type="list" allowBlank="1" showInputMessage="1" sqref="E200" xr:uid="{00000000-0002-0000-0100-000004000000}">
      <formula1>$E$1155:$E$1161</formula1>
    </dataValidation>
    <dataValidation type="list" allowBlank="1" showInputMessage="1" sqref="E213" xr:uid="{00000000-0002-0000-0100-000005000000}">
      <formula1>$E$1153:$E$1159</formula1>
    </dataValidation>
    <dataValidation type="list" allowBlank="1" showInputMessage="1" sqref="E224" xr:uid="{00000000-0002-0000-0100-000006000000}">
      <formula1>$E$1151:$E$1157</formula1>
    </dataValidation>
    <dataValidation type="list" allowBlank="1" showInputMessage="1" sqref="E234 E243" xr:uid="{00000000-0002-0000-0100-000007000000}">
      <formula1>$E$1147:$E$1153</formula1>
    </dataValidation>
    <dataValidation type="list" allowBlank="1" showInputMessage="1" sqref="E256" xr:uid="{00000000-0002-0000-0100-000008000000}">
      <formula1>$E$1144:$E$1150</formula1>
    </dataValidation>
    <dataValidation type="list" allowBlank="1" showInputMessage="1" sqref="E272" xr:uid="{00000000-0002-0000-0100-000009000000}">
      <formula1>$E$1142:$E$1148</formula1>
    </dataValidation>
    <dataValidation type="list" allowBlank="1" showInputMessage="1" sqref="E299" xr:uid="{00000000-0002-0000-0100-00000A000000}">
      <formula1>$E$1140:$E$1146</formula1>
    </dataValidation>
    <dataValidation type="list" allowBlank="1" showInputMessage="1" sqref="E317" xr:uid="{00000000-0002-0000-0100-00000B000000}">
      <formula1>$E$1138:$E$1144</formula1>
    </dataValidation>
    <dataValidation type="list" allowBlank="1" showInputMessage="1" sqref="E330" xr:uid="{00000000-0002-0000-0100-00000C000000}">
      <formula1>$E$1136:$E$1142</formula1>
    </dataValidation>
    <dataValidation type="list" allowBlank="1" showInputMessage="1" sqref="E346" xr:uid="{00000000-0002-0000-0100-00000D000000}">
      <formula1>$E$1133:$E$1139</formula1>
    </dataValidation>
    <dataValidation type="list" allowBlank="1" showInputMessage="1" sqref="E358" xr:uid="{00000000-0002-0000-0100-00000E000000}">
      <formula1>$E$1131:$E$1137</formula1>
    </dataValidation>
    <dataValidation type="list" allowBlank="1" showInputMessage="1" sqref="E369" xr:uid="{00000000-0002-0000-0100-00000F000000}">
      <formula1>$E$1129:$E$1135</formula1>
    </dataValidation>
    <dataValidation type="list" allowBlank="1" showInputMessage="1" sqref="E688" xr:uid="{00000000-0002-0000-0100-000010000000}">
      <formula1>$E$1260:$E$1269</formula1>
    </dataValidation>
    <dataValidation type="list" allowBlank="1" showInputMessage="1" sqref="E694" xr:uid="{00000000-0002-0000-0100-000011000000}">
      <formula1>$E$1106:$E$1112</formula1>
    </dataValidation>
    <dataValidation type="list" allowBlank="1" showInputMessage="1" sqref="E750 E770" xr:uid="{00000000-0002-0000-0100-000012000000}">
      <formula1>$E$1105:$E$1111</formula1>
    </dataValidation>
    <dataValidation type="list" allowBlank="1" showInputMessage="1" sqref="E792" xr:uid="{00000000-0002-0000-0100-000013000000}">
      <formula1>$E$1103:$E$1109</formula1>
    </dataValidation>
    <dataValidation type="list" allowBlank="1" showInputMessage="1" sqref="E821 E872" xr:uid="{00000000-0002-0000-0100-000014000000}">
      <formula1>$E$1110:$E$1116</formula1>
    </dataValidation>
    <dataValidation type="list" allowBlank="1" showInputMessage="1" sqref="E857" xr:uid="{00000000-0002-0000-0100-000015000000}">
      <formula1>$E$1111:$E$1117</formula1>
    </dataValidation>
    <dataValidation type="list" allowBlank="1" showInputMessage="1" sqref="E1122" xr:uid="{00000000-0002-0000-0100-000017000000}">
      <formula1>$E$1094:$E$1100</formula1>
    </dataValidation>
    <dataValidation type="list" allowBlank="1" showInputMessage="1" showErrorMessage="1" sqref="H1224:J1224 H1230:J1230 H32:J45 H888:J888 H98:J122 H14:J27 H220:J226 H231:J236 H207:J215 H263:J274 H324:J332 H337:J348 H306:J319 H376 H386 H394:J394 H1199:J1204 H399:J414 H365:J371 H491:J498 H475:J486 H522:J527 H565:J569 H595:J602 H469:J469 H607:J621 H585:J590 H666:J673 H688 H655:J661 H706 H470:H471 H694:J701 H1219:J1219 H745:J751 H757:J771 H776:J793 H798:J822 H827:J858 H878 H863:J873 H721:J729 H917:J936 H952 H955 I736:J736 H979:J982 I974:J974 H987 H990 H1012:J1013 H993 H996 H1002 H999 I959:J959 H1009 H1005 H1018:J1035 H1065 I1082:J1091 H1115 H1148 H1122:J1123 H1177:H1188 H1209:J1214 H127:J140 H68:J78 H8:J9 H176:J185 H190:J202 H241:J245 H250:J258 H279:J301 H353:J360 H449:J450 I451:J451 H457:J464 I470:J470 H503:J517 H532:J537 H542:J546 H551:J560 H574:J580 H641:J650 H678:J683 H714:J716 I1043:J1043 I1049:J1049 I1055:J1055 H1061:H1062 H1068 H1071:J1071 I1076:J1076 H1102 H1095:J1097 I1107:J1107 H1133:J1143 I1128:J1128 H1174:J1176 H1193 H437:J444 H83:J93 H451:H452 H711:J711 I737 H740:J740 H732:J735 H736:H737 H941:J947 H974:H975 H964:J973 H959:H960 H1049:H1050 H1040:J1042 I1061:J1061 H1047:J1048 H1055:H1056 H1053:J1054 H1043:H1044 H1059:J1060 H1076:H1077 H1082:H1092 H1107:H1108 H1128:H1129 I1177:J1181 I1183:J1185 I1187:J1188 H893:J912 H422:J432 H419:J419 H629:J636 H626:J626 H50:J63 H145:J171" xr:uid="{3E69BF3C-C9B5-AF41-8EB0-5979DA7B4293}">
      <formula1>$H$5:$H$6</formula1>
    </dataValidation>
    <dataValidation type="list" allowBlank="1" showInputMessage="1" showErrorMessage="1" sqref="I688 I1108 I1193 I987 I1129 I1102 I1062 I1077 I996 I1068 I952 I975 I1002 I1115 I1056 I471 I706 I1186 I452 I993 I376 I386 I1065 I1009 I1050 I960 I1182 I1005 I990 I878 I955 I1044 I1148 I999 I1092" xr:uid="{63D36038-4BA9-434C-B664-ABAA540BC4F8}">
      <formula1>$I$5:$I$6</formula1>
    </dataValidation>
    <dataValidation type="list" allowBlank="1" showInputMessage="1" showErrorMessage="1" sqref="J1182 J1193 J990 J1115 J993 J1102 J996 J1065 J1092 J737 J376 J386 J1068 J1056 J1062 J1044 J1129 J452 J1005 J1050 J1002 J1186 J999 J1077 J688 J1148 J706 J1108 J471 J975 J960 J987 J955 J952 J878 J1009" xr:uid="{80E94A19-4DA9-D845-A358-1EDAF604C572}">
      <formula1>$J$5:$J$6</formula1>
    </dataValidation>
    <dataValidation type="list" allowBlank="1" showInputMessage="1" sqref="E888" xr:uid="{0955C9D0-B9D2-974C-8391-18661B821AC8}">
      <formula1>$E$1224:$E$1233</formula1>
    </dataValidation>
  </dataValidations>
  <hyperlinks>
    <hyperlink ref="B1188" r:id="rId2" display="https://telusfund.ca/wp-content/uploads/2023/08/9_Audience_Development_Plan_Budget.xlsx" xr:uid="{256286C8-F614-1248-82B8-9D922C52C4F6}"/>
  </hyperlinks>
  <printOptions horizontalCentered="1"/>
  <pageMargins left="0.39370078740157499" right="0.39370078740157499" top="0.74803149606299202" bottom="0.74803149606299202" header="0.31496062992126" footer="0.31496062992126"/>
  <pageSetup scale="55" orientation="landscape" r:id="rId3"/>
  <headerFooter alignWithMargins="0">
    <oddHeader xml:space="preserve">&amp;C&amp;K000000&amp;A
</oddHeader>
    <oddFooter>Page &amp;P de &amp;N</oddFooter>
  </headerFooter>
  <rowBreaks count="44" manualBreakCount="44">
    <brk id="29" max="16383" man="1"/>
    <brk id="47" max="16383" man="1"/>
    <brk id="80" max="16383" man="1"/>
    <brk id="95" max="16383" man="1"/>
    <brk id="124" max="16383" man="1"/>
    <brk id="142" max="16383" man="1"/>
    <brk id="173" max="16383" man="1"/>
    <brk id="204" max="16383" man="1"/>
    <brk id="228" max="16383" man="1"/>
    <brk id="247" max="16383" man="1"/>
    <brk id="276" max="16383" man="1"/>
    <brk id="303" max="16383" man="1"/>
    <brk id="334" max="16383" man="1"/>
    <brk id="362" max="16383" man="1"/>
    <brk id="396" max="16383" man="1"/>
    <brk id="416" max="16383" man="1"/>
    <brk id="446" max="16383" man="1"/>
    <brk id="466" max="16383" man="1"/>
    <brk id="500" max="16383" man="1"/>
    <brk id="519" max="16383" man="1"/>
    <brk id="548" max="16383" man="1"/>
    <brk id="582" max="16383" man="1"/>
    <brk id="604" max="16383" man="1"/>
    <brk id="638" max="16383" man="1"/>
    <brk id="663" max="16383" man="1"/>
    <brk id="685" max="16383" man="1"/>
    <brk id="718" max="16383" man="1"/>
    <brk id="742" max="16383" man="1"/>
    <brk id="773" max="16383" man="1"/>
    <brk id="795" max="16383" man="1"/>
    <brk id="824" max="16383" man="1"/>
    <brk id="852" max="16383" man="1"/>
    <brk id="890" max="16383" man="1"/>
    <brk id="913" max="13" man="1"/>
    <brk id="938" max="16383" man="1"/>
    <brk id="949" max="16383" man="1"/>
    <brk id="984" max="16383" man="1"/>
    <brk id="1015" max="16383" man="1"/>
    <brk id="1037" max="16383" man="1"/>
    <brk id="1073" max="16383" man="1"/>
    <brk id="1099" max="16383" man="1"/>
    <brk id="1144" max="16383" man="1"/>
    <brk id="1171" max="16383" man="1"/>
    <brk id="1190" max="1638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DCF7-7E2D-FD42-B798-AAF90E64F754}">
  <sheetPr>
    <tabColor rgb="FF92D050"/>
  </sheetPr>
  <dimension ref="A1:BV1344"/>
  <sheetViews>
    <sheetView zoomScaleNormal="100" zoomScaleSheetLayoutView="100" workbookViewId="0">
      <selection activeCell="D4" sqref="D4"/>
    </sheetView>
  </sheetViews>
  <sheetFormatPr baseColWidth="10" defaultColWidth="11.5" defaultRowHeight="13"/>
  <cols>
    <col min="1" max="1" width="1" style="668" customWidth="1"/>
    <col min="2" max="2" width="11.5" style="281"/>
    <col min="3" max="3" width="26" style="503" customWidth="1"/>
    <col min="4" max="5" width="23.33203125" style="503" customWidth="1"/>
    <col min="6" max="6" width="15.1640625" style="827" bestFit="1" customWidth="1"/>
    <col min="7" max="7" width="11.5" style="668"/>
    <col min="8" max="8" width="11.33203125" style="668" customWidth="1"/>
    <col min="9" max="74" width="11.5" style="668"/>
  </cols>
  <sheetData>
    <row r="1" spans="2:9" ht="67" customHeight="1">
      <c r="B1" s="968" t="s">
        <v>1702</v>
      </c>
      <c r="C1" s="968"/>
      <c r="D1" s="968"/>
      <c r="E1" s="968"/>
      <c r="F1" s="968"/>
    </row>
    <row r="2" spans="2:9" ht="36" customHeight="1">
      <c r="B2" s="969" t="s">
        <v>2870</v>
      </c>
      <c r="C2" s="969"/>
      <c r="D2" s="969"/>
      <c r="E2" s="969"/>
      <c r="F2" s="969"/>
    </row>
    <row r="3" spans="2:9" ht="40" customHeight="1">
      <c r="B3" s="709" t="s">
        <v>1684</v>
      </c>
      <c r="C3" s="710" t="s">
        <v>560</v>
      </c>
      <c r="D3" s="710" t="s">
        <v>1685</v>
      </c>
      <c r="E3" s="710" t="s">
        <v>1701</v>
      </c>
      <c r="F3" s="821" t="s">
        <v>1686</v>
      </c>
    </row>
    <row r="4" spans="2:9" ht="14">
      <c r="B4" s="611" t="str" cm="1">
        <f t="array" ref="B4:B1226">IF(ISNUMBER(SEARCH("Yes",'Production Budget - DETAILED'!H8:H1230)),'Production Budget - DETAILED'!$A8:$A1230,"")</f>
        <v/>
      </c>
      <c r="C4" s="501" t="str" cm="1">
        <f t="array" ref="C4:C1226">IF(ISNUMBER(SEARCH("Yes",'Production Budget - DETAILED'!H8:H1230)),'Production Budget - DETAILED'!$B8:$B1230,"")</f>
        <v/>
      </c>
      <c r="D4" s="504"/>
      <c r="E4" s="505" t="s">
        <v>1698</v>
      </c>
      <c r="F4" s="822" t="str" cm="1">
        <f t="array" ref="F4:F1226">IF(ISNUMBER(SEARCH("Yes",'Production Budget - DETAILED'!H8:H1230)),'Production Budget - DETAILED'!$G8:$G1230,"")</f>
        <v/>
      </c>
    </row>
    <row r="5" spans="2:9" ht="14">
      <c r="B5" s="611" t="str">
        <v/>
      </c>
      <c r="C5" s="501" t="str">
        <v/>
      </c>
      <c r="D5" s="505"/>
      <c r="E5" s="505" t="s">
        <v>1698</v>
      </c>
      <c r="F5" s="822" t="str">
        <v/>
      </c>
    </row>
    <row r="6" spans="2:9" ht="14">
      <c r="B6" s="611" t="str">
        <v/>
      </c>
      <c r="C6" s="501" t="str">
        <v/>
      </c>
      <c r="D6" s="505"/>
      <c r="E6" s="505" t="s">
        <v>1698</v>
      </c>
      <c r="F6" s="822" t="str">
        <v/>
      </c>
    </row>
    <row r="7" spans="2:9" ht="14">
      <c r="B7" s="611" t="str">
        <v/>
      </c>
      <c r="C7" s="501" t="str">
        <v/>
      </c>
      <c r="D7" s="505"/>
      <c r="E7" s="505" t="s">
        <v>1698</v>
      </c>
      <c r="F7" s="822" t="str">
        <v/>
      </c>
      <c r="I7" s="708"/>
    </row>
    <row r="8" spans="2:9" ht="14">
      <c r="B8" s="611" t="str">
        <v/>
      </c>
      <c r="C8" s="501" t="str">
        <v/>
      </c>
      <c r="D8" s="505"/>
      <c r="E8" s="505" t="s">
        <v>1698</v>
      </c>
      <c r="F8" s="822" t="str">
        <v/>
      </c>
    </row>
    <row r="9" spans="2:9" ht="14">
      <c r="B9" s="611" t="str">
        <v/>
      </c>
      <c r="C9" s="501" t="str">
        <v/>
      </c>
      <c r="D9" s="505"/>
      <c r="E9" s="505" t="s">
        <v>1698</v>
      </c>
      <c r="F9" s="822" t="str">
        <v/>
      </c>
    </row>
    <row r="10" spans="2:9" ht="14">
      <c r="B10" s="611" t="str">
        <v/>
      </c>
      <c r="C10" s="501" t="str">
        <v/>
      </c>
      <c r="D10" s="505"/>
      <c r="E10" s="505" t="s">
        <v>1698</v>
      </c>
      <c r="F10" s="822" t="str">
        <v/>
      </c>
    </row>
    <row r="11" spans="2:9" ht="14">
      <c r="B11" s="611" t="str">
        <v/>
      </c>
      <c r="C11" s="501" t="str">
        <v/>
      </c>
      <c r="D11" s="505"/>
      <c r="E11" s="505" t="s">
        <v>1698</v>
      </c>
      <c r="F11" s="822" t="str">
        <v/>
      </c>
    </row>
    <row r="12" spans="2:9" ht="14">
      <c r="B12" s="611" t="str">
        <v/>
      </c>
      <c r="C12" s="501" t="str">
        <v/>
      </c>
      <c r="D12" s="505"/>
      <c r="E12" s="505" t="s">
        <v>1698</v>
      </c>
      <c r="F12" s="822" t="str">
        <v/>
      </c>
    </row>
    <row r="13" spans="2:9" ht="14">
      <c r="B13" s="611" t="str">
        <v/>
      </c>
      <c r="C13" s="501" t="str">
        <v/>
      </c>
      <c r="D13" s="505"/>
      <c r="E13" s="505" t="s">
        <v>1698</v>
      </c>
      <c r="F13" s="822" t="str">
        <v/>
      </c>
    </row>
    <row r="14" spans="2:9" ht="14">
      <c r="B14" s="611" t="str">
        <v/>
      </c>
      <c r="C14" s="501" t="str">
        <v/>
      </c>
      <c r="D14" s="505"/>
      <c r="E14" s="505" t="s">
        <v>1698</v>
      </c>
      <c r="F14" s="822" t="str">
        <v/>
      </c>
    </row>
    <row r="15" spans="2:9" ht="14">
      <c r="B15" s="611" t="str">
        <v/>
      </c>
      <c r="C15" s="501" t="str">
        <v/>
      </c>
      <c r="D15" s="505"/>
      <c r="E15" s="505" t="s">
        <v>1698</v>
      </c>
      <c r="F15" s="822" t="str">
        <v/>
      </c>
    </row>
    <row r="16" spans="2:9" ht="14">
      <c r="B16" s="611" t="str">
        <v/>
      </c>
      <c r="C16" s="501" t="str">
        <v/>
      </c>
      <c r="D16" s="505"/>
      <c r="E16" s="505" t="s">
        <v>1698</v>
      </c>
      <c r="F16" s="822" t="str">
        <v/>
      </c>
      <c r="H16" s="520"/>
    </row>
    <row r="17" spans="2:8" ht="14">
      <c r="B17" s="611" t="str">
        <v/>
      </c>
      <c r="C17" s="501" t="str">
        <v/>
      </c>
      <c r="D17" s="505"/>
      <c r="E17" s="505" t="s">
        <v>1698</v>
      </c>
      <c r="F17" s="822" t="str">
        <v/>
      </c>
      <c r="H17" s="520"/>
    </row>
    <row r="18" spans="2:8" ht="14">
      <c r="B18" s="611" t="str">
        <v/>
      </c>
      <c r="C18" s="501" t="str">
        <v/>
      </c>
      <c r="D18" s="505"/>
      <c r="E18" s="505" t="s">
        <v>1698</v>
      </c>
      <c r="F18" s="822" t="str">
        <v/>
      </c>
      <c r="H18" s="520"/>
    </row>
    <row r="19" spans="2:8" ht="14">
      <c r="B19" s="611" t="str">
        <v/>
      </c>
      <c r="C19" s="501" t="str">
        <v/>
      </c>
      <c r="D19" s="505"/>
      <c r="E19" s="505" t="s">
        <v>1698</v>
      </c>
      <c r="F19" s="822" t="str">
        <v/>
      </c>
    </row>
    <row r="20" spans="2:8" ht="14">
      <c r="B20" s="611" t="str">
        <v/>
      </c>
      <c r="C20" s="501" t="str">
        <v/>
      </c>
      <c r="D20" s="505"/>
      <c r="E20" s="505" t="s">
        <v>1698</v>
      </c>
      <c r="F20" s="822" t="str">
        <v/>
      </c>
    </row>
    <row r="21" spans="2:8" ht="14">
      <c r="B21" s="611" t="str">
        <v/>
      </c>
      <c r="C21" s="501" t="str">
        <v/>
      </c>
      <c r="D21" s="505"/>
      <c r="E21" s="505" t="s">
        <v>1698</v>
      </c>
      <c r="F21" s="822" t="str">
        <v/>
      </c>
    </row>
    <row r="22" spans="2:8" ht="14">
      <c r="B22" s="611" t="str">
        <v/>
      </c>
      <c r="C22" s="501" t="str">
        <v/>
      </c>
      <c r="D22" s="505"/>
      <c r="E22" s="505" t="s">
        <v>1698</v>
      </c>
      <c r="F22" s="822" t="str">
        <v/>
      </c>
    </row>
    <row r="23" spans="2:8" ht="14">
      <c r="B23" s="611" t="str">
        <v/>
      </c>
      <c r="C23" s="501" t="str">
        <v/>
      </c>
      <c r="D23" s="505"/>
      <c r="E23" s="505" t="s">
        <v>1698</v>
      </c>
      <c r="F23" s="822" t="str">
        <v/>
      </c>
    </row>
    <row r="24" spans="2:8" ht="14">
      <c r="B24" s="611" t="str">
        <v/>
      </c>
      <c r="C24" s="501" t="str">
        <v/>
      </c>
      <c r="D24" s="505"/>
      <c r="E24" s="505" t="s">
        <v>1698</v>
      </c>
      <c r="F24" s="822" t="str">
        <v/>
      </c>
    </row>
    <row r="25" spans="2:8" ht="14">
      <c r="B25" s="611" t="str">
        <v/>
      </c>
      <c r="C25" s="501" t="str">
        <v/>
      </c>
      <c r="D25" s="505"/>
      <c r="E25" s="505" t="s">
        <v>1698</v>
      </c>
      <c r="F25" s="822" t="str">
        <v/>
      </c>
    </row>
    <row r="26" spans="2:8" ht="14">
      <c r="B26" s="611" t="str">
        <v/>
      </c>
      <c r="C26" s="501" t="str">
        <v/>
      </c>
      <c r="D26" s="505"/>
      <c r="E26" s="505" t="s">
        <v>1698</v>
      </c>
      <c r="F26" s="822" t="str">
        <v/>
      </c>
    </row>
    <row r="27" spans="2:8" ht="14">
      <c r="B27" s="611" t="str">
        <v/>
      </c>
      <c r="C27" s="501" t="str">
        <v/>
      </c>
      <c r="D27" s="505"/>
      <c r="E27" s="505" t="s">
        <v>1698</v>
      </c>
      <c r="F27" s="822" t="str">
        <v/>
      </c>
    </row>
    <row r="28" spans="2:8" ht="14">
      <c r="B28" s="611" t="str">
        <v/>
      </c>
      <c r="C28" s="501" t="str">
        <v/>
      </c>
      <c r="D28" s="505"/>
      <c r="E28" s="505" t="s">
        <v>1698</v>
      </c>
      <c r="F28" s="822" t="str">
        <v/>
      </c>
    </row>
    <row r="29" spans="2:8" ht="14">
      <c r="B29" s="611" t="str">
        <v/>
      </c>
      <c r="C29" s="501" t="str">
        <v/>
      </c>
      <c r="D29" s="505"/>
      <c r="E29" s="505" t="s">
        <v>1698</v>
      </c>
      <c r="F29" s="822" t="str">
        <v/>
      </c>
    </row>
    <row r="30" spans="2:8" ht="14">
      <c r="B30" s="611" t="str">
        <v/>
      </c>
      <c r="C30" s="501" t="str">
        <v/>
      </c>
      <c r="D30" s="505"/>
      <c r="E30" s="505" t="s">
        <v>1698</v>
      </c>
      <c r="F30" s="822" t="str">
        <v/>
      </c>
    </row>
    <row r="31" spans="2:8" ht="14">
      <c r="B31" s="611" t="str">
        <v/>
      </c>
      <c r="C31" s="501" t="str">
        <v/>
      </c>
      <c r="D31" s="505"/>
      <c r="E31" s="505" t="s">
        <v>1698</v>
      </c>
      <c r="F31" s="822" t="str">
        <v/>
      </c>
    </row>
    <row r="32" spans="2:8" ht="14">
      <c r="B32" s="611" t="str">
        <v/>
      </c>
      <c r="C32" s="501" t="str">
        <v/>
      </c>
      <c r="D32" s="505"/>
      <c r="E32" s="505" t="s">
        <v>1698</v>
      </c>
      <c r="F32" s="822" t="str">
        <v/>
      </c>
    </row>
    <row r="33" spans="2:6" ht="14">
      <c r="B33" s="611" t="str">
        <v/>
      </c>
      <c r="C33" s="501" t="str">
        <v/>
      </c>
      <c r="D33" s="505"/>
      <c r="E33" s="505" t="s">
        <v>1698</v>
      </c>
      <c r="F33" s="822" t="str">
        <v/>
      </c>
    </row>
    <row r="34" spans="2:6" ht="14">
      <c r="B34" s="611" t="str">
        <v/>
      </c>
      <c r="C34" s="501" t="str">
        <v/>
      </c>
      <c r="D34" s="505"/>
      <c r="E34" s="505" t="s">
        <v>1698</v>
      </c>
      <c r="F34" s="822" t="str">
        <v/>
      </c>
    </row>
    <row r="35" spans="2:6" ht="14">
      <c r="B35" s="611" t="str">
        <v/>
      </c>
      <c r="C35" s="501" t="str">
        <v/>
      </c>
      <c r="D35" s="505"/>
      <c r="E35" s="505" t="s">
        <v>1698</v>
      </c>
      <c r="F35" s="822" t="str">
        <v/>
      </c>
    </row>
    <row r="36" spans="2:6" ht="14">
      <c r="B36" s="611" t="str">
        <v/>
      </c>
      <c r="C36" s="501" t="str">
        <v/>
      </c>
      <c r="D36" s="505"/>
      <c r="E36" s="505" t="s">
        <v>1698</v>
      </c>
      <c r="F36" s="822" t="str">
        <v/>
      </c>
    </row>
    <row r="37" spans="2:6" ht="14">
      <c r="B37" s="611" t="str">
        <v/>
      </c>
      <c r="C37" s="501" t="str">
        <v/>
      </c>
      <c r="D37" s="505"/>
      <c r="E37" s="505" t="s">
        <v>1698</v>
      </c>
      <c r="F37" s="822" t="str">
        <v/>
      </c>
    </row>
    <row r="38" spans="2:6" ht="14">
      <c r="B38" s="611" t="str">
        <v/>
      </c>
      <c r="C38" s="501" t="str">
        <v/>
      </c>
      <c r="D38" s="505"/>
      <c r="E38" s="505" t="s">
        <v>1698</v>
      </c>
      <c r="F38" s="822" t="str">
        <v/>
      </c>
    </row>
    <row r="39" spans="2:6" ht="14">
      <c r="B39" s="611" t="str">
        <v/>
      </c>
      <c r="C39" s="501" t="str">
        <v/>
      </c>
      <c r="D39" s="505"/>
      <c r="E39" s="505" t="s">
        <v>1698</v>
      </c>
      <c r="F39" s="822" t="str">
        <v/>
      </c>
    </row>
    <row r="40" spans="2:6" ht="14">
      <c r="B40" s="611" t="str">
        <v/>
      </c>
      <c r="C40" s="501" t="str">
        <v/>
      </c>
      <c r="D40" s="505"/>
      <c r="E40" s="505" t="s">
        <v>1698</v>
      </c>
      <c r="F40" s="822" t="str">
        <v/>
      </c>
    </row>
    <row r="41" spans="2:6" ht="14">
      <c r="B41" s="611" t="str">
        <v/>
      </c>
      <c r="C41" s="501" t="str">
        <v/>
      </c>
      <c r="D41" s="505"/>
      <c r="E41" s="505" t="s">
        <v>1698</v>
      </c>
      <c r="F41" s="822" t="str">
        <v/>
      </c>
    </row>
    <row r="42" spans="2:6" ht="14">
      <c r="B42" s="611" t="str">
        <v/>
      </c>
      <c r="C42" s="501" t="str">
        <v/>
      </c>
      <c r="D42" s="505"/>
      <c r="E42" s="505" t="s">
        <v>1698</v>
      </c>
      <c r="F42" s="822" t="str">
        <v/>
      </c>
    </row>
    <row r="43" spans="2:6" ht="14">
      <c r="B43" s="611" t="str">
        <v/>
      </c>
      <c r="C43" s="501" t="str">
        <v/>
      </c>
      <c r="D43" s="505"/>
      <c r="E43" s="505" t="s">
        <v>1698</v>
      </c>
      <c r="F43" s="822" t="str">
        <v/>
      </c>
    </row>
    <row r="44" spans="2:6" ht="14">
      <c r="B44" s="611" t="str">
        <v/>
      </c>
      <c r="C44" s="501" t="str">
        <v/>
      </c>
      <c r="D44" s="505"/>
      <c r="E44" s="505" t="s">
        <v>1698</v>
      </c>
      <c r="F44" s="822" t="str">
        <v/>
      </c>
    </row>
    <row r="45" spans="2:6" ht="14">
      <c r="B45" s="611" t="str">
        <v/>
      </c>
      <c r="C45" s="501" t="str">
        <v/>
      </c>
      <c r="D45" s="505"/>
      <c r="E45" s="505" t="s">
        <v>1698</v>
      </c>
      <c r="F45" s="822" t="str">
        <v/>
      </c>
    </row>
    <row r="46" spans="2:6" ht="14">
      <c r="B46" s="611" t="str">
        <v/>
      </c>
      <c r="C46" s="501" t="str">
        <v/>
      </c>
      <c r="D46" s="505"/>
      <c r="E46" s="505" t="s">
        <v>1698</v>
      </c>
      <c r="F46" s="822" t="str">
        <v/>
      </c>
    </row>
    <row r="47" spans="2:6" ht="14">
      <c r="B47" s="611" t="str">
        <v/>
      </c>
      <c r="C47" s="501" t="str">
        <v/>
      </c>
      <c r="D47" s="505"/>
      <c r="E47" s="505" t="s">
        <v>1698</v>
      </c>
      <c r="F47" s="822" t="str">
        <v/>
      </c>
    </row>
    <row r="48" spans="2:6" ht="14">
      <c r="B48" s="611" t="str">
        <v/>
      </c>
      <c r="C48" s="501" t="str">
        <v/>
      </c>
      <c r="D48" s="505"/>
      <c r="E48" s="505" t="s">
        <v>1698</v>
      </c>
      <c r="F48" s="822" t="str">
        <v/>
      </c>
    </row>
    <row r="49" spans="2:6" ht="14">
      <c r="B49" s="611" t="str">
        <v/>
      </c>
      <c r="C49" s="501" t="str">
        <v/>
      </c>
      <c r="D49" s="505"/>
      <c r="E49" s="505" t="s">
        <v>1698</v>
      </c>
      <c r="F49" s="822" t="str">
        <v/>
      </c>
    </row>
    <row r="50" spans="2:6" ht="14">
      <c r="B50" s="611" t="str">
        <v/>
      </c>
      <c r="C50" s="501" t="str">
        <v/>
      </c>
      <c r="D50" s="505"/>
      <c r="E50" s="505" t="s">
        <v>1698</v>
      </c>
      <c r="F50" s="822" t="str">
        <v/>
      </c>
    </row>
    <row r="51" spans="2:6" ht="14">
      <c r="B51" s="611" t="str">
        <v/>
      </c>
      <c r="C51" s="501" t="str">
        <v/>
      </c>
      <c r="D51" s="505"/>
      <c r="E51" s="505" t="s">
        <v>1698</v>
      </c>
      <c r="F51" s="822" t="str">
        <v/>
      </c>
    </row>
    <row r="52" spans="2:6" ht="14">
      <c r="B52" s="611" t="str">
        <v/>
      </c>
      <c r="C52" s="501" t="str">
        <v/>
      </c>
      <c r="D52" s="505"/>
      <c r="E52" s="505" t="s">
        <v>1698</v>
      </c>
      <c r="F52" s="822" t="str">
        <v/>
      </c>
    </row>
    <row r="53" spans="2:6" ht="14">
      <c r="B53" s="611" t="str">
        <v/>
      </c>
      <c r="C53" s="501" t="str">
        <v/>
      </c>
      <c r="D53" s="505"/>
      <c r="E53" s="505" t="s">
        <v>1698</v>
      </c>
      <c r="F53" s="822" t="str">
        <v/>
      </c>
    </row>
    <row r="54" spans="2:6" ht="14">
      <c r="B54" s="611" t="str">
        <v/>
      </c>
      <c r="C54" s="501" t="str">
        <v/>
      </c>
      <c r="D54" s="505"/>
      <c r="E54" s="505" t="s">
        <v>1698</v>
      </c>
      <c r="F54" s="822" t="str">
        <v/>
      </c>
    </row>
    <row r="55" spans="2:6" ht="14">
      <c r="B55" s="611" t="str">
        <v/>
      </c>
      <c r="C55" s="501" t="str">
        <v/>
      </c>
      <c r="D55" s="505"/>
      <c r="E55" s="505" t="s">
        <v>1698</v>
      </c>
      <c r="F55" s="822" t="str">
        <v/>
      </c>
    </row>
    <row r="56" spans="2:6" ht="14">
      <c r="B56" s="611" t="str">
        <v/>
      </c>
      <c r="C56" s="501" t="str">
        <v/>
      </c>
      <c r="D56" s="505"/>
      <c r="E56" s="505" t="s">
        <v>1698</v>
      </c>
      <c r="F56" s="822" t="str">
        <v/>
      </c>
    </row>
    <row r="57" spans="2:6" ht="14">
      <c r="B57" s="611" t="str">
        <v/>
      </c>
      <c r="C57" s="501" t="str">
        <v/>
      </c>
      <c r="D57" s="505"/>
      <c r="E57" s="505" t="s">
        <v>1698</v>
      </c>
      <c r="F57" s="822" t="str">
        <v/>
      </c>
    </row>
    <row r="58" spans="2:6" ht="14">
      <c r="B58" s="611" t="str">
        <v/>
      </c>
      <c r="C58" s="501" t="str">
        <v/>
      </c>
      <c r="D58" s="505"/>
      <c r="E58" s="505" t="s">
        <v>1698</v>
      </c>
      <c r="F58" s="822" t="str">
        <v/>
      </c>
    </row>
    <row r="59" spans="2:6" ht="14">
      <c r="B59" s="611" t="str">
        <v/>
      </c>
      <c r="C59" s="501" t="str">
        <v/>
      </c>
      <c r="D59" s="505"/>
      <c r="E59" s="505" t="s">
        <v>1698</v>
      </c>
      <c r="F59" s="822" t="str">
        <v/>
      </c>
    </row>
    <row r="60" spans="2:6" ht="14">
      <c r="B60" s="611" t="str">
        <v/>
      </c>
      <c r="C60" s="501" t="str">
        <v/>
      </c>
      <c r="D60" s="505"/>
      <c r="E60" s="505" t="s">
        <v>1698</v>
      </c>
      <c r="F60" s="822" t="str">
        <v/>
      </c>
    </row>
    <row r="61" spans="2:6" ht="14">
      <c r="B61" s="611" t="str">
        <v/>
      </c>
      <c r="C61" s="501" t="str">
        <v/>
      </c>
      <c r="D61" s="505"/>
      <c r="E61" s="505" t="s">
        <v>1698</v>
      </c>
      <c r="F61" s="822" t="str">
        <v/>
      </c>
    </row>
    <row r="62" spans="2:6" ht="14">
      <c r="B62" s="611" t="str">
        <v/>
      </c>
      <c r="C62" s="501" t="str">
        <v/>
      </c>
      <c r="D62" s="505"/>
      <c r="E62" s="505" t="s">
        <v>1698</v>
      </c>
      <c r="F62" s="822" t="str">
        <v/>
      </c>
    </row>
    <row r="63" spans="2:6" ht="14">
      <c r="B63" s="611" t="str">
        <v/>
      </c>
      <c r="C63" s="501" t="str">
        <v/>
      </c>
      <c r="D63" s="505"/>
      <c r="E63" s="505" t="s">
        <v>1698</v>
      </c>
      <c r="F63" s="822" t="str">
        <v/>
      </c>
    </row>
    <row r="64" spans="2:6" ht="14">
      <c r="B64" s="611" t="str">
        <v/>
      </c>
      <c r="C64" s="501" t="str">
        <v/>
      </c>
      <c r="D64" s="505"/>
      <c r="E64" s="505" t="s">
        <v>1698</v>
      </c>
      <c r="F64" s="822" t="str">
        <v/>
      </c>
    </row>
    <row r="65" spans="2:6" ht="14">
      <c r="B65" s="611" t="str">
        <v/>
      </c>
      <c r="C65" s="501" t="str">
        <v/>
      </c>
      <c r="D65" s="505"/>
      <c r="E65" s="505" t="s">
        <v>1698</v>
      </c>
      <c r="F65" s="822" t="str">
        <v/>
      </c>
    </row>
    <row r="66" spans="2:6" ht="14">
      <c r="B66" s="611" t="str">
        <v/>
      </c>
      <c r="C66" s="501" t="str">
        <v/>
      </c>
      <c r="D66" s="505"/>
      <c r="E66" s="505" t="s">
        <v>1698</v>
      </c>
      <c r="F66" s="822" t="str">
        <v/>
      </c>
    </row>
    <row r="67" spans="2:6" ht="14">
      <c r="B67" s="611" t="str">
        <v/>
      </c>
      <c r="C67" s="501" t="str">
        <v/>
      </c>
      <c r="D67" s="505"/>
      <c r="E67" s="505" t="s">
        <v>1698</v>
      </c>
      <c r="F67" s="822" t="str">
        <v/>
      </c>
    </row>
    <row r="68" spans="2:6" ht="14">
      <c r="B68" s="611" t="str">
        <v/>
      </c>
      <c r="C68" s="501" t="str">
        <v/>
      </c>
      <c r="D68" s="505"/>
      <c r="E68" s="505" t="s">
        <v>1698</v>
      </c>
      <c r="F68" s="822" t="str">
        <v/>
      </c>
    </row>
    <row r="69" spans="2:6" ht="14">
      <c r="B69" s="611" t="str">
        <v/>
      </c>
      <c r="C69" s="501" t="str">
        <v/>
      </c>
      <c r="D69" s="505"/>
      <c r="E69" s="505" t="s">
        <v>1698</v>
      </c>
      <c r="F69" s="822" t="str">
        <v/>
      </c>
    </row>
    <row r="70" spans="2:6" ht="14">
      <c r="B70" s="611" t="str">
        <v/>
      </c>
      <c r="C70" s="501" t="str">
        <v/>
      </c>
      <c r="D70" s="505"/>
      <c r="E70" s="505" t="s">
        <v>1698</v>
      </c>
      <c r="F70" s="822" t="str">
        <v/>
      </c>
    </row>
    <row r="71" spans="2:6" ht="14">
      <c r="B71" s="611" t="str">
        <v/>
      </c>
      <c r="C71" s="501" t="str">
        <v/>
      </c>
      <c r="D71" s="505"/>
      <c r="E71" s="505" t="s">
        <v>1698</v>
      </c>
      <c r="F71" s="822" t="str">
        <v/>
      </c>
    </row>
    <row r="72" spans="2:6" ht="14">
      <c r="B72" s="611" t="str">
        <v/>
      </c>
      <c r="C72" s="501" t="str">
        <v/>
      </c>
      <c r="D72" s="505"/>
      <c r="E72" s="505" t="s">
        <v>1698</v>
      </c>
      <c r="F72" s="822" t="str">
        <v/>
      </c>
    </row>
    <row r="73" spans="2:6" ht="14">
      <c r="B73" s="611" t="str">
        <v/>
      </c>
      <c r="C73" s="501" t="str">
        <v/>
      </c>
      <c r="D73" s="505"/>
      <c r="E73" s="505" t="s">
        <v>1698</v>
      </c>
      <c r="F73" s="822" t="str">
        <v/>
      </c>
    </row>
    <row r="74" spans="2:6" ht="14">
      <c r="B74" s="611" t="str">
        <v/>
      </c>
      <c r="C74" s="501" t="str">
        <v/>
      </c>
      <c r="D74" s="505"/>
      <c r="E74" s="505" t="s">
        <v>1698</v>
      </c>
      <c r="F74" s="822" t="str">
        <v/>
      </c>
    </row>
    <row r="75" spans="2:6" ht="14">
      <c r="B75" s="611" t="str">
        <v/>
      </c>
      <c r="C75" s="501" t="str">
        <v/>
      </c>
      <c r="D75" s="505"/>
      <c r="E75" s="505" t="s">
        <v>1698</v>
      </c>
      <c r="F75" s="822" t="str">
        <v/>
      </c>
    </row>
    <row r="76" spans="2:6" ht="14">
      <c r="B76" s="611" t="str">
        <v/>
      </c>
      <c r="C76" s="501" t="str">
        <v/>
      </c>
      <c r="D76" s="505"/>
      <c r="E76" s="505" t="s">
        <v>1698</v>
      </c>
      <c r="F76" s="822" t="str">
        <v/>
      </c>
    </row>
    <row r="77" spans="2:6" ht="14">
      <c r="B77" s="611" t="str">
        <v/>
      </c>
      <c r="C77" s="501" t="str">
        <v/>
      </c>
      <c r="D77" s="505"/>
      <c r="E77" s="505" t="s">
        <v>1698</v>
      </c>
      <c r="F77" s="822" t="str">
        <v/>
      </c>
    </row>
    <row r="78" spans="2:6" ht="14">
      <c r="B78" s="611" t="str">
        <v/>
      </c>
      <c r="C78" s="501" t="str">
        <v/>
      </c>
      <c r="D78" s="505"/>
      <c r="E78" s="505" t="s">
        <v>1698</v>
      </c>
      <c r="F78" s="822" t="str">
        <v/>
      </c>
    </row>
    <row r="79" spans="2:6" ht="14">
      <c r="B79" s="611" t="str">
        <v/>
      </c>
      <c r="C79" s="501" t="str">
        <v/>
      </c>
      <c r="D79" s="505"/>
      <c r="E79" s="505" t="s">
        <v>1698</v>
      </c>
      <c r="F79" s="822" t="str">
        <v/>
      </c>
    </row>
    <row r="80" spans="2:6" ht="14">
      <c r="B80" s="611" t="str">
        <v/>
      </c>
      <c r="C80" s="501" t="str">
        <v/>
      </c>
      <c r="D80" s="505"/>
      <c r="E80" s="505" t="s">
        <v>1698</v>
      </c>
      <c r="F80" s="822" t="str">
        <v/>
      </c>
    </row>
    <row r="81" spans="2:6" ht="14">
      <c r="B81" s="611" t="str">
        <v/>
      </c>
      <c r="C81" s="501" t="str">
        <v/>
      </c>
      <c r="D81" s="505"/>
      <c r="E81" s="505" t="s">
        <v>1698</v>
      </c>
      <c r="F81" s="822" t="str">
        <v/>
      </c>
    </row>
    <row r="82" spans="2:6" ht="14">
      <c r="B82" s="611" t="str">
        <v/>
      </c>
      <c r="C82" s="501" t="str">
        <v/>
      </c>
      <c r="D82" s="505"/>
      <c r="E82" s="505" t="s">
        <v>1698</v>
      </c>
      <c r="F82" s="822" t="str">
        <v/>
      </c>
    </row>
    <row r="83" spans="2:6" ht="14">
      <c r="B83" s="611" t="str">
        <v/>
      </c>
      <c r="C83" s="501" t="str">
        <v/>
      </c>
      <c r="D83" s="505"/>
      <c r="E83" s="505" t="s">
        <v>1698</v>
      </c>
      <c r="F83" s="822" t="str">
        <v/>
      </c>
    </row>
    <row r="84" spans="2:6" ht="14">
      <c r="B84" s="611" t="str">
        <v/>
      </c>
      <c r="C84" s="501" t="str">
        <v/>
      </c>
      <c r="D84" s="505"/>
      <c r="E84" s="505" t="s">
        <v>1698</v>
      </c>
      <c r="F84" s="822" t="str">
        <v/>
      </c>
    </row>
    <row r="85" spans="2:6" ht="14">
      <c r="B85" s="611" t="str">
        <v/>
      </c>
      <c r="C85" s="501" t="str">
        <v/>
      </c>
      <c r="D85" s="505"/>
      <c r="E85" s="505" t="s">
        <v>1698</v>
      </c>
      <c r="F85" s="822" t="str">
        <v/>
      </c>
    </row>
    <row r="86" spans="2:6" ht="14">
      <c r="B86" s="611" t="str">
        <v/>
      </c>
      <c r="C86" s="501" t="str">
        <v/>
      </c>
      <c r="D86" s="505"/>
      <c r="E86" s="505" t="s">
        <v>1698</v>
      </c>
      <c r="F86" s="822" t="str">
        <v/>
      </c>
    </row>
    <row r="87" spans="2:6" ht="14">
      <c r="B87" s="611" t="str">
        <v/>
      </c>
      <c r="C87" s="501" t="str">
        <v/>
      </c>
      <c r="D87" s="505"/>
      <c r="E87" s="505" t="s">
        <v>1698</v>
      </c>
      <c r="F87" s="822" t="str">
        <v/>
      </c>
    </row>
    <row r="88" spans="2:6" ht="14">
      <c r="B88" s="611" t="str">
        <v/>
      </c>
      <c r="C88" s="501" t="str">
        <v/>
      </c>
      <c r="D88" s="505"/>
      <c r="E88" s="505" t="s">
        <v>1698</v>
      </c>
      <c r="F88" s="822" t="str">
        <v/>
      </c>
    </row>
    <row r="89" spans="2:6" ht="14">
      <c r="B89" s="611" t="str">
        <v/>
      </c>
      <c r="C89" s="501" t="str">
        <v/>
      </c>
      <c r="D89" s="505"/>
      <c r="E89" s="505" t="s">
        <v>1698</v>
      </c>
      <c r="F89" s="822" t="str">
        <v/>
      </c>
    </row>
    <row r="90" spans="2:6" ht="14">
      <c r="B90" s="611" t="str">
        <v/>
      </c>
      <c r="C90" s="501" t="str">
        <v/>
      </c>
      <c r="D90" s="505"/>
      <c r="E90" s="505" t="s">
        <v>1698</v>
      </c>
      <c r="F90" s="822" t="str">
        <v/>
      </c>
    </row>
    <row r="91" spans="2:6" ht="14">
      <c r="B91" s="611" t="str">
        <v/>
      </c>
      <c r="C91" s="501" t="str">
        <v/>
      </c>
      <c r="D91" s="505"/>
      <c r="E91" s="505" t="s">
        <v>1698</v>
      </c>
      <c r="F91" s="822" t="str">
        <v/>
      </c>
    </row>
    <row r="92" spans="2:6" ht="14">
      <c r="B92" s="611" t="str">
        <v/>
      </c>
      <c r="C92" s="501" t="str">
        <v/>
      </c>
      <c r="D92" s="505"/>
      <c r="E92" s="505" t="s">
        <v>1698</v>
      </c>
      <c r="F92" s="822" t="str">
        <v/>
      </c>
    </row>
    <row r="93" spans="2:6" ht="14">
      <c r="B93" s="611" t="str">
        <v/>
      </c>
      <c r="C93" s="501" t="str">
        <v/>
      </c>
      <c r="D93" s="505"/>
      <c r="E93" s="505" t="s">
        <v>1698</v>
      </c>
      <c r="F93" s="822" t="str">
        <v/>
      </c>
    </row>
    <row r="94" spans="2:6" ht="14">
      <c r="B94" s="611" t="str">
        <v/>
      </c>
      <c r="C94" s="501" t="str">
        <v/>
      </c>
      <c r="D94" s="505"/>
      <c r="E94" s="505" t="s">
        <v>1698</v>
      </c>
      <c r="F94" s="822" t="str">
        <v/>
      </c>
    </row>
    <row r="95" spans="2:6" ht="14">
      <c r="B95" s="611" t="str">
        <v/>
      </c>
      <c r="C95" s="501" t="str">
        <v/>
      </c>
      <c r="D95" s="505"/>
      <c r="E95" s="505" t="s">
        <v>1698</v>
      </c>
      <c r="F95" s="822" t="str">
        <v/>
      </c>
    </row>
    <row r="96" spans="2:6" ht="14">
      <c r="B96" s="611" t="str">
        <v/>
      </c>
      <c r="C96" s="501" t="str">
        <v/>
      </c>
      <c r="D96" s="505"/>
      <c r="E96" s="505" t="s">
        <v>1698</v>
      </c>
      <c r="F96" s="822" t="str">
        <v/>
      </c>
    </row>
    <row r="97" spans="2:6" ht="14">
      <c r="B97" s="611" t="str">
        <v/>
      </c>
      <c r="C97" s="501" t="str">
        <v/>
      </c>
      <c r="D97" s="505"/>
      <c r="E97" s="505" t="s">
        <v>1698</v>
      </c>
      <c r="F97" s="822" t="str">
        <v/>
      </c>
    </row>
    <row r="98" spans="2:6" ht="14">
      <c r="B98" s="611" t="str">
        <v/>
      </c>
      <c r="C98" s="501" t="str">
        <v/>
      </c>
      <c r="D98" s="505"/>
      <c r="E98" s="505" t="s">
        <v>1698</v>
      </c>
      <c r="F98" s="822" t="str">
        <v/>
      </c>
    </row>
    <row r="99" spans="2:6" ht="14">
      <c r="B99" s="611" t="str">
        <v/>
      </c>
      <c r="C99" s="501" t="str">
        <v/>
      </c>
      <c r="D99" s="505"/>
      <c r="E99" s="505" t="s">
        <v>1698</v>
      </c>
      <c r="F99" s="822" t="str">
        <v/>
      </c>
    </row>
    <row r="100" spans="2:6" ht="14">
      <c r="B100" s="611" t="str">
        <v/>
      </c>
      <c r="C100" s="501" t="str">
        <v/>
      </c>
      <c r="D100" s="505"/>
      <c r="E100" s="505" t="s">
        <v>1698</v>
      </c>
      <c r="F100" s="822" t="str">
        <v/>
      </c>
    </row>
    <row r="101" spans="2:6" ht="14">
      <c r="B101" s="611" t="str">
        <v/>
      </c>
      <c r="C101" s="501" t="str">
        <v/>
      </c>
      <c r="D101" s="505"/>
      <c r="E101" s="505" t="s">
        <v>1698</v>
      </c>
      <c r="F101" s="822" t="str">
        <v/>
      </c>
    </row>
    <row r="102" spans="2:6" ht="14">
      <c r="B102" s="611" t="str">
        <v/>
      </c>
      <c r="C102" s="501" t="str">
        <v/>
      </c>
      <c r="D102" s="505"/>
      <c r="E102" s="505" t="s">
        <v>1698</v>
      </c>
      <c r="F102" s="822" t="str">
        <v/>
      </c>
    </row>
    <row r="103" spans="2:6" ht="14">
      <c r="B103" s="611" t="str">
        <v/>
      </c>
      <c r="C103" s="501" t="str">
        <v/>
      </c>
      <c r="D103" s="505"/>
      <c r="E103" s="505" t="s">
        <v>1698</v>
      </c>
      <c r="F103" s="822" t="str">
        <v/>
      </c>
    </row>
    <row r="104" spans="2:6" ht="14">
      <c r="B104" s="611" t="str">
        <v/>
      </c>
      <c r="C104" s="501" t="str">
        <v/>
      </c>
      <c r="D104" s="505"/>
      <c r="E104" s="505" t="s">
        <v>1698</v>
      </c>
      <c r="F104" s="822" t="str">
        <v/>
      </c>
    </row>
    <row r="105" spans="2:6" ht="14">
      <c r="B105" s="611" t="str">
        <v/>
      </c>
      <c r="C105" s="501" t="str">
        <v/>
      </c>
      <c r="D105" s="505"/>
      <c r="E105" s="505" t="s">
        <v>1698</v>
      </c>
      <c r="F105" s="822" t="str">
        <v/>
      </c>
    </row>
    <row r="106" spans="2:6" ht="14">
      <c r="B106" s="611" t="str">
        <v/>
      </c>
      <c r="C106" s="501" t="str">
        <v/>
      </c>
      <c r="D106" s="505"/>
      <c r="E106" s="505" t="s">
        <v>1698</v>
      </c>
      <c r="F106" s="822" t="str">
        <v/>
      </c>
    </row>
    <row r="107" spans="2:6" ht="14">
      <c r="B107" s="611" t="str">
        <v/>
      </c>
      <c r="C107" s="501" t="str">
        <v/>
      </c>
      <c r="D107" s="505"/>
      <c r="E107" s="505" t="s">
        <v>1698</v>
      </c>
      <c r="F107" s="822" t="str">
        <v/>
      </c>
    </row>
    <row r="108" spans="2:6" ht="14">
      <c r="B108" s="611" t="str">
        <v/>
      </c>
      <c r="C108" s="501" t="str">
        <v/>
      </c>
      <c r="D108" s="505"/>
      <c r="E108" s="505" t="s">
        <v>1698</v>
      </c>
      <c r="F108" s="822" t="str">
        <v/>
      </c>
    </row>
    <row r="109" spans="2:6" ht="14">
      <c r="B109" s="611" t="str">
        <v/>
      </c>
      <c r="C109" s="501" t="str">
        <v/>
      </c>
      <c r="D109" s="505"/>
      <c r="E109" s="505" t="s">
        <v>1698</v>
      </c>
      <c r="F109" s="822" t="str">
        <v/>
      </c>
    </row>
    <row r="110" spans="2:6" ht="14">
      <c r="B110" s="611" t="str">
        <v/>
      </c>
      <c r="C110" s="501" t="str">
        <v/>
      </c>
      <c r="D110" s="505"/>
      <c r="E110" s="505" t="s">
        <v>1698</v>
      </c>
      <c r="F110" s="822" t="str">
        <v/>
      </c>
    </row>
    <row r="111" spans="2:6" ht="14">
      <c r="B111" s="611" t="str">
        <v/>
      </c>
      <c r="C111" s="501" t="str">
        <v/>
      </c>
      <c r="D111" s="505"/>
      <c r="E111" s="505" t="s">
        <v>1698</v>
      </c>
      <c r="F111" s="822" t="str">
        <v/>
      </c>
    </row>
    <row r="112" spans="2:6" ht="14">
      <c r="B112" s="611" t="str">
        <v/>
      </c>
      <c r="C112" s="501" t="str">
        <v/>
      </c>
      <c r="D112" s="505"/>
      <c r="E112" s="505" t="s">
        <v>1698</v>
      </c>
      <c r="F112" s="822" t="str">
        <v/>
      </c>
    </row>
    <row r="113" spans="2:6" ht="14">
      <c r="B113" s="611" t="str">
        <v/>
      </c>
      <c r="C113" s="501" t="str">
        <v/>
      </c>
      <c r="D113" s="505"/>
      <c r="E113" s="505" t="s">
        <v>1698</v>
      </c>
      <c r="F113" s="822" t="str">
        <v/>
      </c>
    </row>
    <row r="114" spans="2:6" ht="14">
      <c r="B114" s="611" t="str">
        <v/>
      </c>
      <c r="C114" s="501" t="str">
        <v/>
      </c>
      <c r="D114" s="505"/>
      <c r="E114" s="505" t="s">
        <v>1698</v>
      </c>
      <c r="F114" s="822" t="str">
        <v/>
      </c>
    </row>
    <row r="115" spans="2:6" ht="14">
      <c r="B115" s="611" t="str">
        <v/>
      </c>
      <c r="C115" s="501" t="str">
        <v/>
      </c>
      <c r="D115" s="505"/>
      <c r="E115" s="505" t="s">
        <v>1698</v>
      </c>
      <c r="F115" s="822" t="str">
        <v/>
      </c>
    </row>
    <row r="116" spans="2:6" ht="14">
      <c r="B116" s="611" t="str">
        <v/>
      </c>
      <c r="C116" s="501" t="str">
        <v/>
      </c>
      <c r="D116" s="505"/>
      <c r="E116" s="505" t="s">
        <v>1698</v>
      </c>
      <c r="F116" s="822" t="str">
        <v/>
      </c>
    </row>
    <row r="117" spans="2:6" ht="14">
      <c r="B117" s="611" t="str">
        <v/>
      </c>
      <c r="C117" s="501" t="str">
        <v/>
      </c>
      <c r="D117" s="505"/>
      <c r="E117" s="505" t="s">
        <v>1698</v>
      </c>
      <c r="F117" s="822" t="str">
        <v/>
      </c>
    </row>
    <row r="118" spans="2:6" ht="14">
      <c r="B118" s="611" t="str">
        <v/>
      </c>
      <c r="C118" s="501" t="str">
        <v/>
      </c>
      <c r="D118" s="505"/>
      <c r="E118" s="505" t="s">
        <v>1698</v>
      </c>
      <c r="F118" s="822" t="str">
        <v/>
      </c>
    </row>
    <row r="119" spans="2:6" ht="14">
      <c r="B119" s="611" t="str">
        <v/>
      </c>
      <c r="C119" s="501" t="str">
        <v/>
      </c>
      <c r="D119" s="505"/>
      <c r="E119" s="505" t="s">
        <v>1698</v>
      </c>
      <c r="F119" s="822" t="str">
        <v/>
      </c>
    </row>
    <row r="120" spans="2:6" ht="14">
      <c r="B120" s="611" t="str">
        <v/>
      </c>
      <c r="C120" s="501" t="str">
        <v/>
      </c>
      <c r="D120" s="505"/>
      <c r="E120" s="505" t="s">
        <v>1698</v>
      </c>
      <c r="F120" s="822" t="str">
        <v/>
      </c>
    </row>
    <row r="121" spans="2:6" ht="14">
      <c r="B121" s="611" t="str">
        <v/>
      </c>
      <c r="C121" s="501" t="str">
        <v/>
      </c>
      <c r="D121" s="505"/>
      <c r="E121" s="505" t="s">
        <v>1698</v>
      </c>
      <c r="F121" s="822" t="str">
        <v/>
      </c>
    </row>
    <row r="122" spans="2:6" ht="14">
      <c r="B122" s="611" t="str">
        <v/>
      </c>
      <c r="C122" s="501" t="str">
        <v/>
      </c>
      <c r="D122" s="505"/>
      <c r="E122" s="505" t="s">
        <v>1698</v>
      </c>
      <c r="F122" s="822" t="str">
        <v/>
      </c>
    </row>
    <row r="123" spans="2:6" ht="14">
      <c r="B123" s="611" t="str">
        <v/>
      </c>
      <c r="C123" s="501" t="str">
        <v/>
      </c>
      <c r="D123" s="505"/>
      <c r="E123" s="505" t="s">
        <v>1698</v>
      </c>
      <c r="F123" s="822" t="str">
        <v/>
      </c>
    </row>
    <row r="124" spans="2:6" ht="14">
      <c r="B124" s="611" t="str">
        <v/>
      </c>
      <c r="C124" s="501" t="str">
        <v/>
      </c>
      <c r="D124" s="505"/>
      <c r="E124" s="505" t="s">
        <v>1698</v>
      </c>
      <c r="F124" s="822" t="str">
        <v/>
      </c>
    </row>
    <row r="125" spans="2:6" ht="14">
      <c r="B125" s="611" t="str">
        <v/>
      </c>
      <c r="C125" s="501" t="str">
        <v/>
      </c>
      <c r="D125" s="505"/>
      <c r="E125" s="505" t="s">
        <v>1698</v>
      </c>
      <c r="F125" s="822" t="str">
        <v/>
      </c>
    </row>
    <row r="126" spans="2:6" ht="14">
      <c r="B126" s="611" t="str">
        <v/>
      </c>
      <c r="C126" s="501" t="str">
        <v/>
      </c>
      <c r="D126" s="505"/>
      <c r="E126" s="505" t="s">
        <v>1698</v>
      </c>
      <c r="F126" s="822" t="str">
        <v/>
      </c>
    </row>
    <row r="127" spans="2:6" ht="14">
      <c r="B127" s="611" t="str">
        <v/>
      </c>
      <c r="C127" s="501" t="str">
        <v/>
      </c>
      <c r="D127" s="505"/>
      <c r="E127" s="505" t="s">
        <v>1698</v>
      </c>
      <c r="F127" s="822" t="str">
        <v/>
      </c>
    </row>
    <row r="128" spans="2:6" ht="14">
      <c r="B128" s="611" t="str">
        <v/>
      </c>
      <c r="C128" s="501" t="str">
        <v/>
      </c>
      <c r="D128" s="505"/>
      <c r="E128" s="505" t="s">
        <v>1698</v>
      </c>
      <c r="F128" s="822" t="str">
        <v/>
      </c>
    </row>
    <row r="129" spans="2:6" ht="14">
      <c r="B129" s="611" t="str">
        <v/>
      </c>
      <c r="C129" s="501" t="str">
        <v/>
      </c>
      <c r="D129" s="505"/>
      <c r="E129" s="505" t="s">
        <v>1698</v>
      </c>
      <c r="F129" s="822" t="str">
        <v/>
      </c>
    </row>
    <row r="130" spans="2:6" ht="14">
      <c r="B130" s="611" t="str">
        <v/>
      </c>
      <c r="C130" s="501" t="str">
        <v/>
      </c>
      <c r="D130" s="505"/>
      <c r="E130" s="505" t="s">
        <v>1698</v>
      </c>
      <c r="F130" s="822" t="str">
        <v/>
      </c>
    </row>
    <row r="131" spans="2:6" ht="14">
      <c r="B131" s="611" t="str">
        <v/>
      </c>
      <c r="C131" s="501" t="str">
        <v/>
      </c>
      <c r="D131" s="505"/>
      <c r="E131" s="505" t="s">
        <v>1698</v>
      </c>
      <c r="F131" s="822" t="str">
        <v/>
      </c>
    </row>
    <row r="132" spans="2:6" ht="14">
      <c r="B132" s="611" t="str">
        <v/>
      </c>
      <c r="C132" s="501" t="str">
        <v/>
      </c>
      <c r="D132" s="505"/>
      <c r="E132" s="505" t="s">
        <v>1698</v>
      </c>
      <c r="F132" s="822" t="str">
        <v/>
      </c>
    </row>
    <row r="133" spans="2:6" ht="14">
      <c r="B133" s="611" t="str">
        <v/>
      </c>
      <c r="C133" s="501" t="str">
        <v/>
      </c>
      <c r="D133" s="505"/>
      <c r="E133" s="505" t="s">
        <v>1698</v>
      </c>
      <c r="F133" s="822" t="str">
        <v/>
      </c>
    </row>
    <row r="134" spans="2:6" ht="14">
      <c r="B134" s="611" t="str">
        <v/>
      </c>
      <c r="C134" s="501" t="str">
        <v/>
      </c>
      <c r="D134" s="505"/>
      <c r="E134" s="505" t="s">
        <v>1698</v>
      </c>
      <c r="F134" s="822" t="str">
        <v/>
      </c>
    </row>
    <row r="135" spans="2:6" ht="14">
      <c r="B135" s="611" t="str">
        <v/>
      </c>
      <c r="C135" s="501" t="str">
        <v/>
      </c>
      <c r="D135" s="505"/>
      <c r="E135" s="505" t="s">
        <v>1698</v>
      </c>
      <c r="F135" s="822" t="str">
        <v/>
      </c>
    </row>
    <row r="136" spans="2:6" ht="14">
      <c r="B136" s="611" t="str">
        <v/>
      </c>
      <c r="C136" s="501" t="str">
        <v/>
      </c>
      <c r="D136" s="505"/>
      <c r="E136" s="505" t="s">
        <v>1698</v>
      </c>
      <c r="F136" s="822" t="str">
        <v/>
      </c>
    </row>
    <row r="137" spans="2:6" ht="14">
      <c r="B137" s="611" t="str">
        <v/>
      </c>
      <c r="C137" s="501" t="str">
        <v/>
      </c>
      <c r="D137" s="505"/>
      <c r="E137" s="505" t="s">
        <v>1698</v>
      </c>
      <c r="F137" s="822" t="str">
        <v/>
      </c>
    </row>
    <row r="138" spans="2:6" ht="14">
      <c r="B138" s="611" t="str">
        <v/>
      </c>
      <c r="C138" s="501" t="str">
        <v/>
      </c>
      <c r="D138" s="505"/>
      <c r="E138" s="505" t="s">
        <v>1698</v>
      </c>
      <c r="F138" s="822" t="str">
        <v/>
      </c>
    </row>
    <row r="139" spans="2:6" ht="14">
      <c r="B139" s="611" t="str">
        <v/>
      </c>
      <c r="C139" s="501" t="str">
        <v/>
      </c>
      <c r="D139" s="505"/>
      <c r="E139" s="505" t="s">
        <v>1698</v>
      </c>
      <c r="F139" s="822" t="str">
        <v/>
      </c>
    </row>
    <row r="140" spans="2:6" ht="14">
      <c r="B140" s="611" t="str">
        <v/>
      </c>
      <c r="C140" s="501" t="str">
        <v/>
      </c>
      <c r="D140" s="505"/>
      <c r="E140" s="505" t="s">
        <v>1698</v>
      </c>
      <c r="F140" s="822" t="str">
        <v/>
      </c>
    </row>
    <row r="141" spans="2:6" ht="14">
      <c r="B141" s="611" t="str">
        <v/>
      </c>
      <c r="C141" s="501" t="str">
        <v/>
      </c>
      <c r="D141" s="505"/>
      <c r="E141" s="505" t="s">
        <v>1698</v>
      </c>
      <c r="F141" s="822" t="str">
        <v/>
      </c>
    </row>
    <row r="142" spans="2:6" ht="14">
      <c r="B142" s="611" t="str">
        <v/>
      </c>
      <c r="C142" s="501" t="str">
        <v/>
      </c>
      <c r="D142" s="505"/>
      <c r="E142" s="505" t="s">
        <v>1698</v>
      </c>
      <c r="F142" s="822" t="str">
        <v/>
      </c>
    </row>
    <row r="143" spans="2:6" ht="14">
      <c r="B143" s="611" t="str">
        <v/>
      </c>
      <c r="C143" s="501" t="str">
        <v/>
      </c>
      <c r="D143" s="505"/>
      <c r="E143" s="505" t="s">
        <v>1698</v>
      </c>
      <c r="F143" s="822" t="str">
        <v/>
      </c>
    </row>
    <row r="144" spans="2:6" ht="14">
      <c r="B144" s="611" t="str">
        <v/>
      </c>
      <c r="C144" s="501" t="str">
        <v/>
      </c>
      <c r="D144" s="505"/>
      <c r="E144" s="505" t="s">
        <v>1698</v>
      </c>
      <c r="F144" s="822" t="str">
        <v/>
      </c>
    </row>
    <row r="145" spans="2:6" ht="14">
      <c r="B145" s="611" t="str">
        <v/>
      </c>
      <c r="C145" s="501" t="str">
        <v/>
      </c>
      <c r="D145" s="505"/>
      <c r="E145" s="505" t="s">
        <v>1698</v>
      </c>
      <c r="F145" s="822" t="str">
        <v/>
      </c>
    </row>
    <row r="146" spans="2:6" ht="14">
      <c r="B146" s="611" t="str">
        <v/>
      </c>
      <c r="C146" s="501" t="str">
        <v/>
      </c>
      <c r="D146" s="505"/>
      <c r="E146" s="505" t="s">
        <v>1698</v>
      </c>
      <c r="F146" s="822" t="str">
        <v/>
      </c>
    </row>
    <row r="147" spans="2:6" ht="14">
      <c r="B147" s="611" t="str">
        <v/>
      </c>
      <c r="C147" s="501" t="str">
        <v/>
      </c>
      <c r="D147" s="505"/>
      <c r="E147" s="505" t="s">
        <v>1698</v>
      </c>
      <c r="F147" s="822" t="str">
        <v/>
      </c>
    </row>
    <row r="148" spans="2:6" ht="14">
      <c r="B148" s="611" t="str">
        <v/>
      </c>
      <c r="C148" s="501" t="str">
        <v/>
      </c>
      <c r="D148" s="505"/>
      <c r="E148" s="505" t="s">
        <v>1698</v>
      </c>
      <c r="F148" s="822" t="str">
        <v/>
      </c>
    </row>
    <row r="149" spans="2:6" ht="14">
      <c r="B149" s="611" t="str">
        <v/>
      </c>
      <c r="C149" s="501" t="str">
        <v/>
      </c>
      <c r="D149" s="505"/>
      <c r="E149" s="505" t="s">
        <v>1698</v>
      </c>
      <c r="F149" s="822" t="str">
        <v/>
      </c>
    </row>
    <row r="150" spans="2:6" ht="14">
      <c r="B150" s="611" t="str">
        <v/>
      </c>
      <c r="C150" s="501" t="str">
        <v/>
      </c>
      <c r="D150" s="505"/>
      <c r="E150" s="505" t="s">
        <v>1698</v>
      </c>
      <c r="F150" s="822" t="str">
        <v/>
      </c>
    </row>
    <row r="151" spans="2:6" ht="14">
      <c r="B151" s="611" t="str">
        <v/>
      </c>
      <c r="C151" s="501" t="str">
        <v/>
      </c>
      <c r="D151" s="505"/>
      <c r="E151" s="505" t="s">
        <v>1698</v>
      </c>
      <c r="F151" s="822" t="str">
        <v/>
      </c>
    </row>
    <row r="152" spans="2:6" ht="14">
      <c r="B152" s="611" t="str">
        <v/>
      </c>
      <c r="C152" s="501" t="str">
        <v/>
      </c>
      <c r="D152" s="505"/>
      <c r="E152" s="505" t="s">
        <v>1698</v>
      </c>
      <c r="F152" s="822" t="str">
        <v/>
      </c>
    </row>
    <row r="153" spans="2:6" ht="14">
      <c r="B153" s="611" t="str">
        <v/>
      </c>
      <c r="C153" s="501" t="str">
        <v/>
      </c>
      <c r="D153" s="505"/>
      <c r="E153" s="505" t="s">
        <v>1698</v>
      </c>
      <c r="F153" s="822" t="str">
        <v/>
      </c>
    </row>
    <row r="154" spans="2:6" ht="14">
      <c r="B154" s="611" t="str">
        <v/>
      </c>
      <c r="C154" s="501" t="str">
        <v/>
      </c>
      <c r="D154" s="505"/>
      <c r="E154" s="505" t="s">
        <v>1698</v>
      </c>
      <c r="F154" s="822" t="str">
        <v/>
      </c>
    </row>
    <row r="155" spans="2:6" ht="14">
      <c r="B155" s="611" t="str">
        <v/>
      </c>
      <c r="C155" s="501" t="str">
        <v/>
      </c>
      <c r="D155" s="505"/>
      <c r="E155" s="505" t="s">
        <v>1698</v>
      </c>
      <c r="F155" s="822" t="str">
        <v/>
      </c>
    </row>
    <row r="156" spans="2:6" ht="14">
      <c r="B156" s="611" t="str">
        <v/>
      </c>
      <c r="C156" s="501" t="str">
        <v/>
      </c>
      <c r="D156" s="505"/>
      <c r="E156" s="505" t="s">
        <v>1698</v>
      </c>
      <c r="F156" s="822" t="str">
        <v/>
      </c>
    </row>
    <row r="157" spans="2:6" ht="14">
      <c r="B157" s="611" t="str">
        <v/>
      </c>
      <c r="C157" s="501" t="str">
        <v/>
      </c>
      <c r="D157" s="505"/>
      <c r="E157" s="505" t="s">
        <v>1698</v>
      </c>
      <c r="F157" s="822" t="str">
        <v/>
      </c>
    </row>
    <row r="158" spans="2:6" ht="14">
      <c r="B158" s="611" t="str">
        <v/>
      </c>
      <c r="C158" s="501" t="str">
        <v/>
      </c>
      <c r="D158" s="505"/>
      <c r="E158" s="505" t="s">
        <v>1698</v>
      </c>
      <c r="F158" s="822" t="str">
        <v/>
      </c>
    </row>
    <row r="159" spans="2:6" ht="14">
      <c r="B159" s="611" t="str">
        <v/>
      </c>
      <c r="C159" s="501" t="str">
        <v/>
      </c>
      <c r="D159" s="505"/>
      <c r="E159" s="505" t="s">
        <v>1698</v>
      </c>
      <c r="F159" s="822" t="str">
        <v/>
      </c>
    </row>
    <row r="160" spans="2:6" ht="14">
      <c r="B160" s="611" t="str">
        <v/>
      </c>
      <c r="C160" s="501" t="str">
        <v/>
      </c>
      <c r="D160" s="505"/>
      <c r="E160" s="505" t="s">
        <v>1698</v>
      </c>
      <c r="F160" s="822" t="str">
        <v/>
      </c>
    </row>
    <row r="161" spans="2:6" ht="14">
      <c r="B161" s="611" t="str">
        <v/>
      </c>
      <c r="C161" s="501" t="str">
        <v/>
      </c>
      <c r="D161" s="505"/>
      <c r="E161" s="505" t="s">
        <v>1698</v>
      </c>
      <c r="F161" s="822" t="str">
        <v/>
      </c>
    </row>
    <row r="162" spans="2:6" ht="14">
      <c r="B162" s="611" t="str">
        <v/>
      </c>
      <c r="C162" s="501" t="str">
        <v/>
      </c>
      <c r="D162" s="505"/>
      <c r="E162" s="505" t="s">
        <v>1698</v>
      </c>
      <c r="F162" s="822" t="str">
        <v/>
      </c>
    </row>
    <row r="163" spans="2:6" ht="14">
      <c r="B163" s="611" t="str">
        <v/>
      </c>
      <c r="C163" s="501" t="str">
        <v/>
      </c>
      <c r="D163" s="505"/>
      <c r="E163" s="505" t="s">
        <v>1698</v>
      </c>
      <c r="F163" s="822" t="str">
        <v/>
      </c>
    </row>
    <row r="164" spans="2:6" ht="14">
      <c r="B164" s="611" t="str">
        <v/>
      </c>
      <c r="C164" s="501" t="str">
        <v/>
      </c>
      <c r="D164" s="505"/>
      <c r="E164" s="505" t="s">
        <v>1698</v>
      </c>
      <c r="F164" s="822" t="str">
        <v/>
      </c>
    </row>
    <row r="165" spans="2:6" ht="14">
      <c r="B165" s="611" t="str">
        <v/>
      </c>
      <c r="C165" s="501" t="str">
        <v/>
      </c>
      <c r="D165" s="505"/>
      <c r="E165" s="505" t="s">
        <v>1698</v>
      </c>
      <c r="F165" s="822" t="str">
        <v/>
      </c>
    </row>
    <row r="166" spans="2:6" ht="14">
      <c r="B166" s="611" t="str">
        <v/>
      </c>
      <c r="C166" s="501" t="str">
        <v/>
      </c>
      <c r="D166" s="505"/>
      <c r="E166" s="505" t="s">
        <v>1698</v>
      </c>
      <c r="F166" s="822" t="str">
        <v/>
      </c>
    </row>
    <row r="167" spans="2:6" ht="14">
      <c r="B167" s="611" t="str">
        <v/>
      </c>
      <c r="C167" s="501" t="str">
        <v/>
      </c>
      <c r="D167" s="505"/>
      <c r="E167" s="505" t="s">
        <v>1698</v>
      </c>
      <c r="F167" s="822" t="str">
        <v/>
      </c>
    </row>
    <row r="168" spans="2:6" ht="14">
      <c r="B168" s="611" t="str">
        <v/>
      </c>
      <c r="C168" s="501" t="str">
        <v/>
      </c>
      <c r="D168" s="505"/>
      <c r="E168" s="505" t="s">
        <v>1698</v>
      </c>
      <c r="F168" s="822" t="str">
        <v/>
      </c>
    </row>
    <row r="169" spans="2:6" ht="14">
      <c r="B169" s="611" t="str">
        <v/>
      </c>
      <c r="C169" s="501" t="str">
        <v/>
      </c>
      <c r="D169" s="505"/>
      <c r="E169" s="505" t="s">
        <v>1698</v>
      </c>
      <c r="F169" s="822" t="str">
        <v/>
      </c>
    </row>
    <row r="170" spans="2:6" ht="14">
      <c r="B170" s="611" t="str">
        <v/>
      </c>
      <c r="C170" s="501" t="str">
        <v/>
      </c>
      <c r="D170" s="505"/>
      <c r="E170" s="505" t="s">
        <v>1698</v>
      </c>
      <c r="F170" s="822" t="str">
        <v/>
      </c>
    </row>
    <row r="171" spans="2:6" ht="14">
      <c r="B171" s="611" t="str">
        <v/>
      </c>
      <c r="C171" s="501" t="str">
        <v/>
      </c>
      <c r="D171" s="505"/>
      <c r="E171" s="505" t="s">
        <v>1698</v>
      </c>
      <c r="F171" s="822" t="str">
        <v/>
      </c>
    </row>
    <row r="172" spans="2:6" ht="14">
      <c r="B172" s="611" t="str">
        <v/>
      </c>
      <c r="C172" s="501" t="str">
        <v/>
      </c>
      <c r="D172" s="505"/>
      <c r="E172" s="505" t="s">
        <v>1698</v>
      </c>
      <c r="F172" s="822" t="str">
        <v/>
      </c>
    </row>
    <row r="173" spans="2:6" ht="14">
      <c r="B173" s="611" t="str">
        <v/>
      </c>
      <c r="C173" s="501" t="str">
        <v/>
      </c>
      <c r="D173" s="505"/>
      <c r="E173" s="505" t="s">
        <v>1698</v>
      </c>
      <c r="F173" s="822" t="str">
        <v/>
      </c>
    </row>
    <row r="174" spans="2:6" ht="14">
      <c r="B174" s="611" t="str">
        <v/>
      </c>
      <c r="C174" s="501" t="str">
        <v/>
      </c>
      <c r="D174" s="505"/>
      <c r="E174" s="505" t="s">
        <v>1698</v>
      </c>
      <c r="F174" s="822" t="str">
        <v/>
      </c>
    </row>
    <row r="175" spans="2:6" ht="14">
      <c r="B175" s="611" t="str">
        <v/>
      </c>
      <c r="C175" s="501" t="str">
        <v/>
      </c>
      <c r="D175" s="505"/>
      <c r="E175" s="505" t="s">
        <v>1698</v>
      </c>
      <c r="F175" s="822" t="str">
        <v/>
      </c>
    </row>
    <row r="176" spans="2:6" ht="14">
      <c r="B176" s="611" t="str">
        <v/>
      </c>
      <c r="C176" s="501" t="str">
        <v/>
      </c>
      <c r="D176" s="505"/>
      <c r="E176" s="505" t="s">
        <v>1698</v>
      </c>
      <c r="F176" s="822" t="str">
        <v/>
      </c>
    </row>
    <row r="177" spans="2:6" ht="14">
      <c r="B177" s="611" t="str">
        <v/>
      </c>
      <c r="C177" s="501" t="str">
        <v/>
      </c>
      <c r="D177" s="505"/>
      <c r="E177" s="505" t="s">
        <v>1698</v>
      </c>
      <c r="F177" s="822" t="str">
        <v/>
      </c>
    </row>
    <row r="178" spans="2:6" ht="14">
      <c r="B178" s="611" t="str">
        <v/>
      </c>
      <c r="C178" s="501" t="str">
        <v/>
      </c>
      <c r="D178" s="505"/>
      <c r="E178" s="505" t="s">
        <v>1698</v>
      </c>
      <c r="F178" s="822" t="str">
        <v/>
      </c>
    </row>
    <row r="179" spans="2:6" ht="14">
      <c r="B179" s="611" t="str">
        <v/>
      </c>
      <c r="C179" s="501" t="str">
        <v/>
      </c>
      <c r="D179" s="505"/>
      <c r="E179" s="505" t="s">
        <v>1698</v>
      </c>
      <c r="F179" s="822" t="str">
        <v/>
      </c>
    </row>
    <row r="180" spans="2:6" ht="14">
      <c r="B180" s="611" t="str">
        <v/>
      </c>
      <c r="C180" s="501" t="str">
        <v/>
      </c>
      <c r="D180" s="505"/>
      <c r="E180" s="505" t="s">
        <v>1698</v>
      </c>
      <c r="F180" s="822" t="str">
        <v/>
      </c>
    </row>
    <row r="181" spans="2:6" ht="14">
      <c r="B181" s="611" t="str">
        <v/>
      </c>
      <c r="C181" s="501" t="str">
        <v/>
      </c>
      <c r="D181" s="505"/>
      <c r="E181" s="505" t="s">
        <v>1698</v>
      </c>
      <c r="F181" s="822" t="str">
        <v/>
      </c>
    </row>
    <row r="182" spans="2:6" ht="14">
      <c r="B182" s="611" t="str">
        <v/>
      </c>
      <c r="C182" s="501" t="str">
        <v/>
      </c>
      <c r="D182" s="505"/>
      <c r="E182" s="505" t="s">
        <v>1698</v>
      </c>
      <c r="F182" s="822" t="str">
        <v/>
      </c>
    </row>
    <row r="183" spans="2:6" ht="14">
      <c r="B183" s="611" t="str">
        <v/>
      </c>
      <c r="C183" s="501" t="str">
        <v/>
      </c>
      <c r="D183" s="505"/>
      <c r="E183" s="505" t="s">
        <v>1698</v>
      </c>
      <c r="F183" s="822" t="str">
        <v/>
      </c>
    </row>
    <row r="184" spans="2:6" ht="14">
      <c r="B184" s="611" t="str">
        <v/>
      </c>
      <c r="C184" s="501" t="str">
        <v/>
      </c>
      <c r="D184" s="505"/>
      <c r="E184" s="505" t="s">
        <v>1698</v>
      </c>
      <c r="F184" s="822" t="str">
        <v/>
      </c>
    </row>
    <row r="185" spans="2:6" ht="14">
      <c r="B185" s="611" t="str">
        <v/>
      </c>
      <c r="C185" s="501" t="str">
        <v/>
      </c>
      <c r="D185" s="505"/>
      <c r="E185" s="505" t="s">
        <v>1698</v>
      </c>
      <c r="F185" s="822" t="str">
        <v/>
      </c>
    </row>
    <row r="186" spans="2:6" ht="14">
      <c r="B186" s="611" t="str">
        <v/>
      </c>
      <c r="C186" s="501" t="str">
        <v/>
      </c>
      <c r="D186" s="505"/>
      <c r="E186" s="505" t="s">
        <v>1698</v>
      </c>
      <c r="F186" s="822" t="str">
        <v/>
      </c>
    </row>
    <row r="187" spans="2:6" ht="14">
      <c r="B187" s="611" t="str">
        <v/>
      </c>
      <c r="C187" s="501" t="str">
        <v/>
      </c>
      <c r="D187" s="505"/>
      <c r="E187" s="505" t="s">
        <v>1698</v>
      </c>
      <c r="F187" s="822" t="str">
        <v/>
      </c>
    </row>
    <row r="188" spans="2:6" ht="14">
      <c r="B188" s="611" t="str">
        <v/>
      </c>
      <c r="C188" s="501" t="str">
        <v/>
      </c>
      <c r="D188" s="505"/>
      <c r="E188" s="505" t="s">
        <v>1698</v>
      </c>
      <c r="F188" s="822" t="str">
        <v/>
      </c>
    </row>
    <row r="189" spans="2:6" ht="14">
      <c r="B189" s="611" t="str">
        <v/>
      </c>
      <c r="C189" s="501" t="str">
        <v/>
      </c>
      <c r="D189" s="505"/>
      <c r="E189" s="505" t="s">
        <v>1698</v>
      </c>
      <c r="F189" s="822" t="str">
        <v/>
      </c>
    </row>
    <row r="190" spans="2:6" ht="14">
      <c r="B190" s="611" t="str">
        <v/>
      </c>
      <c r="C190" s="501" t="str">
        <v/>
      </c>
      <c r="D190" s="505"/>
      <c r="E190" s="505" t="s">
        <v>1698</v>
      </c>
      <c r="F190" s="822" t="str">
        <v/>
      </c>
    </row>
    <row r="191" spans="2:6" ht="14">
      <c r="B191" s="611" t="str">
        <v/>
      </c>
      <c r="C191" s="501" t="str">
        <v/>
      </c>
      <c r="D191" s="505"/>
      <c r="E191" s="505" t="s">
        <v>1698</v>
      </c>
      <c r="F191" s="822" t="str">
        <v/>
      </c>
    </row>
    <row r="192" spans="2:6" ht="14">
      <c r="B192" s="611" t="str">
        <v/>
      </c>
      <c r="C192" s="501" t="str">
        <v/>
      </c>
      <c r="D192" s="505"/>
      <c r="E192" s="505" t="s">
        <v>1698</v>
      </c>
      <c r="F192" s="822" t="str">
        <v/>
      </c>
    </row>
    <row r="193" spans="2:6" ht="14">
      <c r="B193" s="611" t="str">
        <v/>
      </c>
      <c r="C193" s="501" t="str">
        <v/>
      </c>
      <c r="D193" s="505"/>
      <c r="E193" s="505" t="s">
        <v>1698</v>
      </c>
      <c r="F193" s="822" t="str">
        <v/>
      </c>
    </row>
    <row r="194" spans="2:6" ht="14">
      <c r="B194" s="611" t="str">
        <v/>
      </c>
      <c r="C194" s="501" t="str">
        <v/>
      </c>
      <c r="D194" s="505"/>
      <c r="E194" s="505" t="s">
        <v>1698</v>
      </c>
      <c r="F194" s="822" t="str">
        <v/>
      </c>
    </row>
    <row r="195" spans="2:6" ht="14">
      <c r="B195" s="611" t="str">
        <v/>
      </c>
      <c r="C195" s="501" t="str">
        <v/>
      </c>
      <c r="D195" s="505"/>
      <c r="E195" s="505" t="s">
        <v>1698</v>
      </c>
      <c r="F195" s="822" t="str">
        <v/>
      </c>
    </row>
    <row r="196" spans="2:6" ht="14">
      <c r="B196" s="611" t="str">
        <v/>
      </c>
      <c r="C196" s="501" t="str">
        <v/>
      </c>
      <c r="D196" s="505"/>
      <c r="E196" s="505" t="s">
        <v>1698</v>
      </c>
      <c r="F196" s="822" t="str">
        <v/>
      </c>
    </row>
    <row r="197" spans="2:6" ht="14">
      <c r="B197" s="611" t="str">
        <v/>
      </c>
      <c r="C197" s="501" t="str">
        <v/>
      </c>
      <c r="D197" s="505"/>
      <c r="E197" s="505" t="s">
        <v>1698</v>
      </c>
      <c r="F197" s="822" t="str">
        <v/>
      </c>
    </row>
    <row r="198" spans="2:6" ht="14">
      <c r="B198" s="611" t="str">
        <v/>
      </c>
      <c r="C198" s="501" t="str">
        <v/>
      </c>
      <c r="D198" s="505"/>
      <c r="E198" s="505" t="s">
        <v>1698</v>
      </c>
      <c r="F198" s="822" t="str">
        <v/>
      </c>
    </row>
    <row r="199" spans="2:6" ht="14">
      <c r="B199" s="611" t="str">
        <v/>
      </c>
      <c r="C199" s="501" t="str">
        <v/>
      </c>
      <c r="D199" s="505"/>
      <c r="E199" s="505" t="s">
        <v>1698</v>
      </c>
      <c r="F199" s="822" t="str">
        <v/>
      </c>
    </row>
    <row r="200" spans="2:6" ht="14">
      <c r="B200" s="611" t="str">
        <v/>
      </c>
      <c r="C200" s="501" t="str">
        <v/>
      </c>
      <c r="D200" s="505"/>
      <c r="E200" s="505" t="s">
        <v>1698</v>
      </c>
      <c r="F200" s="822" t="str">
        <v/>
      </c>
    </row>
    <row r="201" spans="2:6" ht="14">
      <c r="B201" s="611" t="str">
        <v/>
      </c>
      <c r="C201" s="501" t="str">
        <v/>
      </c>
      <c r="D201" s="505"/>
      <c r="E201" s="505" t="s">
        <v>1698</v>
      </c>
      <c r="F201" s="822" t="str">
        <v/>
      </c>
    </row>
    <row r="202" spans="2:6" ht="14">
      <c r="B202" s="611" t="str">
        <v/>
      </c>
      <c r="C202" s="501" t="str">
        <v/>
      </c>
      <c r="D202" s="505"/>
      <c r="E202" s="505" t="s">
        <v>1698</v>
      </c>
      <c r="F202" s="822" t="str">
        <v/>
      </c>
    </row>
    <row r="203" spans="2:6" ht="14">
      <c r="B203" s="611" t="str">
        <v/>
      </c>
      <c r="C203" s="501" t="str">
        <v/>
      </c>
      <c r="D203" s="505"/>
      <c r="E203" s="505" t="s">
        <v>1698</v>
      </c>
      <c r="F203" s="822" t="str">
        <v/>
      </c>
    </row>
    <row r="204" spans="2:6" ht="14">
      <c r="B204" s="611" t="str">
        <v/>
      </c>
      <c r="C204" s="501" t="str">
        <v/>
      </c>
      <c r="D204" s="505"/>
      <c r="E204" s="505" t="s">
        <v>1698</v>
      </c>
      <c r="F204" s="822" t="str">
        <v/>
      </c>
    </row>
    <row r="205" spans="2:6" ht="14">
      <c r="B205" s="611" t="str">
        <v/>
      </c>
      <c r="C205" s="501" t="str">
        <v/>
      </c>
      <c r="D205" s="505"/>
      <c r="E205" s="505" t="s">
        <v>1698</v>
      </c>
      <c r="F205" s="822" t="str">
        <v/>
      </c>
    </row>
    <row r="206" spans="2:6" ht="14">
      <c r="B206" s="611" t="str">
        <v/>
      </c>
      <c r="C206" s="501" t="str">
        <v/>
      </c>
      <c r="D206" s="505"/>
      <c r="E206" s="505" t="s">
        <v>1698</v>
      </c>
      <c r="F206" s="822" t="str">
        <v/>
      </c>
    </row>
    <row r="207" spans="2:6" ht="14">
      <c r="B207" s="611" t="str">
        <v/>
      </c>
      <c r="C207" s="501" t="str">
        <v/>
      </c>
      <c r="D207" s="505"/>
      <c r="E207" s="505" t="s">
        <v>1698</v>
      </c>
      <c r="F207" s="822" t="str">
        <v/>
      </c>
    </row>
    <row r="208" spans="2:6" ht="14">
      <c r="B208" s="611" t="str">
        <v/>
      </c>
      <c r="C208" s="501" t="str">
        <v/>
      </c>
      <c r="D208" s="505"/>
      <c r="E208" s="505" t="s">
        <v>1698</v>
      </c>
      <c r="F208" s="822" t="str">
        <v/>
      </c>
    </row>
    <row r="209" spans="2:6" ht="14">
      <c r="B209" s="611" t="str">
        <v/>
      </c>
      <c r="C209" s="501" t="str">
        <v/>
      </c>
      <c r="D209" s="505"/>
      <c r="E209" s="505" t="s">
        <v>1698</v>
      </c>
      <c r="F209" s="822" t="str">
        <v/>
      </c>
    </row>
    <row r="210" spans="2:6" ht="14">
      <c r="B210" s="611" t="str">
        <v/>
      </c>
      <c r="C210" s="501" t="str">
        <v/>
      </c>
      <c r="D210" s="505"/>
      <c r="E210" s="505" t="s">
        <v>1698</v>
      </c>
      <c r="F210" s="822" t="str">
        <v/>
      </c>
    </row>
    <row r="211" spans="2:6" ht="14">
      <c r="B211" s="611" t="str">
        <v/>
      </c>
      <c r="C211" s="501" t="str">
        <v/>
      </c>
      <c r="D211" s="505"/>
      <c r="E211" s="505" t="s">
        <v>1698</v>
      </c>
      <c r="F211" s="822" t="str">
        <v/>
      </c>
    </row>
    <row r="212" spans="2:6" ht="14">
      <c r="B212" s="611" t="str">
        <v/>
      </c>
      <c r="C212" s="501" t="str">
        <v/>
      </c>
      <c r="D212" s="505"/>
      <c r="E212" s="505" t="s">
        <v>1698</v>
      </c>
      <c r="F212" s="822" t="str">
        <v/>
      </c>
    </row>
    <row r="213" spans="2:6" ht="14">
      <c r="B213" s="611" t="str">
        <v/>
      </c>
      <c r="C213" s="501" t="str">
        <v/>
      </c>
      <c r="D213" s="505"/>
      <c r="E213" s="505" t="s">
        <v>1698</v>
      </c>
      <c r="F213" s="822" t="str">
        <v/>
      </c>
    </row>
    <row r="214" spans="2:6" ht="14">
      <c r="B214" s="611" t="str">
        <v/>
      </c>
      <c r="C214" s="501" t="str">
        <v/>
      </c>
      <c r="D214" s="505"/>
      <c r="E214" s="505" t="s">
        <v>1698</v>
      </c>
      <c r="F214" s="822" t="str">
        <v/>
      </c>
    </row>
    <row r="215" spans="2:6" ht="14">
      <c r="B215" s="611" t="str">
        <v/>
      </c>
      <c r="C215" s="501" t="str">
        <v/>
      </c>
      <c r="D215" s="505"/>
      <c r="E215" s="505" t="s">
        <v>1698</v>
      </c>
      <c r="F215" s="822" t="str">
        <v/>
      </c>
    </row>
    <row r="216" spans="2:6" ht="14">
      <c r="B216" s="611" t="str">
        <v/>
      </c>
      <c r="C216" s="501" t="str">
        <v/>
      </c>
      <c r="D216" s="505"/>
      <c r="E216" s="505" t="s">
        <v>1698</v>
      </c>
      <c r="F216" s="822" t="str">
        <v/>
      </c>
    </row>
    <row r="217" spans="2:6" ht="14">
      <c r="B217" s="611" t="str">
        <v/>
      </c>
      <c r="C217" s="501" t="str">
        <v/>
      </c>
      <c r="D217" s="505"/>
      <c r="E217" s="505" t="s">
        <v>1698</v>
      </c>
      <c r="F217" s="822" t="str">
        <v/>
      </c>
    </row>
    <row r="218" spans="2:6" ht="14">
      <c r="B218" s="611" t="str">
        <v/>
      </c>
      <c r="C218" s="501" t="str">
        <v/>
      </c>
      <c r="D218" s="505"/>
      <c r="E218" s="505" t="s">
        <v>1698</v>
      </c>
      <c r="F218" s="822" t="str">
        <v/>
      </c>
    </row>
    <row r="219" spans="2:6" ht="14">
      <c r="B219" s="611" t="str">
        <v/>
      </c>
      <c r="C219" s="501" t="str">
        <v/>
      </c>
      <c r="D219" s="505"/>
      <c r="E219" s="505" t="s">
        <v>1698</v>
      </c>
      <c r="F219" s="822" t="str">
        <v/>
      </c>
    </row>
    <row r="220" spans="2:6" ht="14">
      <c r="B220" s="611" t="str">
        <v/>
      </c>
      <c r="C220" s="501" t="str">
        <v/>
      </c>
      <c r="D220" s="505"/>
      <c r="E220" s="505" t="s">
        <v>1698</v>
      </c>
      <c r="F220" s="822" t="str">
        <v/>
      </c>
    </row>
    <row r="221" spans="2:6" ht="14">
      <c r="B221" s="611" t="str">
        <v/>
      </c>
      <c r="C221" s="501" t="str">
        <v/>
      </c>
      <c r="D221" s="505"/>
      <c r="E221" s="505" t="s">
        <v>1698</v>
      </c>
      <c r="F221" s="822" t="str">
        <v/>
      </c>
    </row>
    <row r="222" spans="2:6" ht="14">
      <c r="B222" s="611" t="str">
        <v/>
      </c>
      <c r="C222" s="501" t="str">
        <v/>
      </c>
      <c r="D222" s="505"/>
      <c r="E222" s="505" t="s">
        <v>1698</v>
      </c>
      <c r="F222" s="822" t="str">
        <v/>
      </c>
    </row>
    <row r="223" spans="2:6" ht="14">
      <c r="B223" s="611" t="str">
        <v/>
      </c>
      <c r="C223" s="501" t="str">
        <v/>
      </c>
      <c r="D223" s="505"/>
      <c r="E223" s="505" t="s">
        <v>1698</v>
      </c>
      <c r="F223" s="822" t="str">
        <v/>
      </c>
    </row>
    <row r="224" spans="2:6" ht="14">
      <c r="B224" s="611" t="str">
        <v/>
      </c>
      <c r="C224" s="501" t="str">
        <v/>
      </c>
      <c r="D224" s="505"/>
      <c r="E224" s="505" t="s">
        <v>1698</v>
      </c>
      <c r="F224" s="822" t="str">
        <v/>
      </c>
    </row>
    <row r="225" spans="2:6" ht="14">
      <c r="B225" s="611" t="str">
        <v/>
      </c>
      <c r="C225" s="501" t="str">
        <v/>
      </c>
      <c r="D225" s="505"/>
      <c r="E225" s="505" t="s">
        <v>1698</v>
      </c>
      <c r="F225" s="822" t="str">
        <v/>
      </c>
    </row>
    <row r="226" spans="2:6" ht="14">
      <c r="B226" s="611" t="str">
        <v/>
      </c>
      <c r="C226" s="501" t="str">
        <v/>
      </c>
      <c r="D226" s="505"/>
      <c r="E226" s="505" t="s">
        <v>1698</v>
      </c>
      <c r="F226" s="822" t="str">
        <v/>
      </c>
    </row>
    <row r="227" spans="2:6" ht="14">
      <c r="B227" s="611" t="str">
        <v/>
      </c>
      <c r="C227" s="501" t="str">
        <v/>
      </c>
      <c r="D227" s="505"/>
      <c r="E227" s="505" t="s">
        <v>1698</v>
      </c>
      <c r="F227" s="822" t="str">
        <v/>
      </c>
    </row>
    <row r="228" spans="2:6" ht="14">
      <c r="B228" s="611" t="str">
        <v/>
      </c>
      <c r="C228" s="501" t="str">
        <v/>
      </c>
      <c r="D228" s="505"/>
      <c r="E228" s="505" t="s">
        <v>1698</v>
      </c>
      <c r="F228" s="822" t="str">
        <v/>
      </c>
    </row>
    <row r="229" spans="2:6" ht="14">
      <c r="B229" s="611" t="str">
        <v/>
      </c>
      <c r="C229" s="501" t="str">
        <v/>
      </c>
      <c r="D229" s="505"/>
      <c r="E229" s="505" t="s">
        <v>1698</v>
      </c>
      <c r="F229" s="822" t="str">
        <v/>
      </c>
    </row>
    <row r="230" spans="2:6" ht="14">
      <c r="B230" s="611" t="str">
        <v/>
      </c>
      <c r="C230" s="501" t="str">
        <v/>
      </c>
      <c r="D230" s="505"/>
      <c r="E230" s="505" t="s">
        <v>1698</v>
      </c>
      <c r="F230" s="822" t="str">
        <v/>
      </c>
    </row>
    <row r="231" spans="2:6" ht="14">
      <c r="B231" s="611" t="str">
        <v/>
      </c>
      <c r="C231" s="501" t="str">
        <v/>
      </c>
      <c r="D231" s="505"/>
      <c r="E231" s="505" t="s">
        <v>1698</v>
      </c>
      <c r="F231" s="822" t="str">
        <v/>
      </c>
    </row>
    <row r="232" spans="2:6" ht="14">
      <c r="B232" s="611" t="str">
        <v/>
      </c>
      <c r="C232" s="501" t="str">
        <v/>
      </c>
      <c r="D232" s="505"/>
      <c r="E232" s="505" t="s">
        <v>1698</v>
      </c>
      <c r="F232" s="822" t="str">
        <v/>
      </c>
    </row>
    <row r="233" spans="2:6" ht="14">
      <c r="B233" s="611" t="str">
        <v/>
      </c>
      <c r="C233" s="501" t="str">
        <v/>
      </c>
      <c r="D233" s="505"/>
      <c r="E233" s="505" t="s">
        <v>1698</v>
      </c>
      <c r="F233" s="822" t="str">
        <v/>
      </c>
    </row>
    <row r="234" spans="2:6" ht="14">
      <c r="B234" s="611" t="str">
        <v/>
      </c>
      <c r="C234" s="501" t="str">
        <v/>
      </c>
      <c r="D234" s="505"/>
      <c r="E234" s="505" t="s">
        <v>1698</v>
      </c>
      <c r="F234" s="822" t="str">
        <v/>
      </c>
    </row>
    <row r="235" spans="2:6" ht="14">
      <c r="B235" s="611" t="str">
        <v/>
      </c>
      <c r="C235" s="501" t="str">
        <v/>
      </c>
      <c r="D235" s="505"/>
      <c r="E235" s="505" t="s">
        <v>1698</v>
      </c>
      <c r="F235" s="822" t="str">
        <v/>
      </c>
    </row>
    <row r="236" spans="2:6" ht="14">
      <c r="B236" s="611" t="str">
        <v/>
      </c>
      <c r="C236" s="501" t="str">
        <v/>
      </c>
      <c r="D236" s="505"/>
      <c r="E236" s="505" t="s">
        <v>1698</v>
      </c>
      <c r="F236" s="822" t="str">
        <v/>
      </c>
    </row>
    <row r="237" spans="2:6" ht="14">
      <c r="B237" s="611" t="str">
        <v/>
      </c>
      <c r="C237" s="501" t="str">
        <v/>
      </c>
      <c r="D237" s="505"/>
      <c r="E237" s="505" t="s">
        <v>1698</v>
      </c>
      <c r="F237" s="822" t="str">
        <v/>
      </c>
    </row>
    <row r="238" spans="2:6" ht="14">
      <c r="B238" s="611" t="str">
        <v/>
      </c>
      <c r="C238" s="501" t="str">
        <v/>
      </c>
      <c r="D238" s="505"/>
      <c r="E238" s="505" t="s">
        <v>1698</v>
      </c>
      <c r="F238" s="822" t="str">
        <v/>
      </c>
    </row>
    <row r="239" spans="2:6" ht="14">
      <c r="B239" s="611" t="str">
        <v/>
      </c>
      <c r="C239" s="501" t="str">
        <v/>
      </c>
      <c r="D239" s="505"/>
      <c r="E239" s="505" t="s">
        <v>1698</v>
      </c>
      <c r="F239" s="822" t="str">
        <v/>
      </c>
    </row>
    <row r="240" spans="2:6" ht="14">
      <c r="B240" s="611" t="str">
        <v/>
      </c>
      <c r="C240" s="501" t="str">
        <v/>
      </c>
      <c r="D240" s="505"/>
      <c r="E240" s="505" t="s">
        <v>1698</v>
      </c>
      <c r="F240" s="822" t="str">
        <v/>
      </c>
    </row>
    <row r="241" spans="2:6" ht="14">
      <c r="B241" s="611" t="str">
        <v/>
      </c>
      <c r="C241" s="501" t="str">
        <v/>
      </c>
      <c r="D241" s="505"/>
      <c r="E241" s="505" t="s">
        <v>1698</v>
      </c>
      <c r="F241" s="822" t="str">
        <v/>
      </c>
    </row>
    <row r="242" spans="2:6" ht="14">
      <c r="B242" s="611" t="str">
        <v/>
      </c>
      <c r="C242" s="501" t="str">
        <v/>
      </c>
      <c r="D242" s="505"/>
      <c r="E242" s="505" t="s">
        <v>1698</v>
      </c>
      <c r="F242" s="822" t="str">
        <v/>
      </c>
    </row>
    <row r="243" spans="2:6" ht="14">
      <c r="B243" s="611" t="str">
        <v/>
      </c>
      <c r="C243" s="501" t="str">
        <v/>
      </c>
      <c r="D243" s="505"/>
      <c r="E243" s="505" t="s">
        <v>1698</v>
      </c>
      <c r="F243" s="822" t="str">
        <v/>
      </c>
    </row>
    <row r="244" spans="2:6" ht="14">
      <c r="B244" s="611" t="str">
        <v/>
      </c>
      <c r="C244" s="501" t="str">
        <v/>
      </c>
      <c r="D244" s="505"/>
      <c r="E244" s="505" t="s">
        <v>1698</v>
      </c>
      <c r="F244" s="822" t="str">
        <v/>
      </c>
    </row>
    <row r="245" spans="2:6" ht="14">
      <c r="B245" s="611" t="str">
        <v/>
      </c>
      <c r="C245" s="501" t="str">
        <v/>
      </c>
      <c r="D245" s="505"/>
      <c r="E245" s="505" t="s">
        <v>1698</v>
      </c>
      <c r="F245" s="822" t="str">
        <v/>
      </c>
    </row>
    <row r="246" spans="2:6" ht="14">
      <c r="B246" s="611" t="str">
        <v/>
      </c>
      <c r="C246" s="501" t="str">
        <v/>
      </c>
      <c r="D246" s="505"/>
      <c r="E246" s="505" t="s">
        <v>1698</v>
      </c>
      <c r="F246" s="822" t="str">
        <v/>
      </c>
    </row>
    <row r="247" spans="2:6" ht="14">
      <c r="B247" s="611" t="str">
        <v/>
      </c>
      <c r="C247" s="501" t="str">
        <v/>
      </c>
      <c r="D247" s="505"/>
      <c r="E247" s="505" t="s">
        <v>1698</v>
      </c>
      <c r="F247" s="822" t="str">
        <v/>
      </c>
    </row>
    <row r="248" spans="2:6" ht="14">
      <c r="B248" s="611" t="str">
        <v/>
      </c>
      <c r="C248" s="501" t="str">
        <v/>
      </c>
      <c r="D248" s="505"/>
      <c r="E248" s="505" t="s">
        <v>1698</v>
      </c>
      <c r="F248" s="822" t="str">
        <v/>
      </c>
    </row>
    <row r="249" spans="2:6" ht="14">
      <c r="B249" s="611" t="str">
        <v/>
      </c>
      <c r="C249" s="501" t="str">
        <v/>
      </c>
      <c r="D249" s="505"/>
      <c r="E249" s="505" t="s">
        <v>1698</v>
      </c>
      <c r="F249" s="822" t="str">
        <v/>
      </c>
    </row>
    <row r="250" spans="2:6" ht="14">
      <c r="B250" s="611" t="str">
        <v/>
      </c>
      <c r="C250" s="501" t="str">
        <v/>
      </c>
      <c r="D250" s="505"/>
      <c r="E250" s="505" t="s">
        <v>1698</v>
      </c>
      <c r="F250" s="822" t="str">
        <v/>
      </c>
    </row>
    <row r="251" spans="2:6" ht="14">
      <c r="B251" s="611" t="str">
        <v/>
      </c>
      <c r="C251" s="501" t="str">
        <v/>
      </c>
      <c r="D251" s="505"/>
      <c r="E251" s="505" t="s">
        <v>1698</v>
      </c>
      <c r="F251" s="822" t="str">
        <v/>
      </c>
    </row>
    <row r="252" spans="2:6" ht="14">
      <c r="B252" s="611" t="str">
        <v/>
      </c>
      <c r="C252" s="501" t="str">
        <v/>
      </c>
      <c r="D252" s="505"/>
      <c r="E252" s="505" t="s">
        <v>1698</v>
      </c>
      <c r="F252" s="822" t="str">
        <v/>
      </c>
    </row>
    <row r="253" spans="2:6" ht="14">
      <c r="B253" s="611" t="str">
        <v/>
      </c>
      <c r="C253" s="501" t="str">
        <v/>
      </c>
      <c r="D253" s="505"/>
      <c r="E253" s="505" t="s">
        <v>1698</v>
      </c>
      <c r="F253" s="822" t="str">
        <v/>
      </c>
    </row>
    <row r="254" spans="2:6" ht="14">
      <c r="B254" s="611" t="str">
        <v/>
      </c>
      <c r="C254" s="501" t="str">
        <v/>
      </c>
      <c r="D254" s="505"/>
      <c r="E254" s="505" t="s">
        <v>1698</v>
      </c>
      <c r="F254" s="822" t="str">
        <v/>
      </c>
    </row>
    <row r="255" spans="2:6" ht="14">
      <c r="B255" s="611" t="str">
        <v/>
      </c>
      <c r="C255" s="501" t="str">
        <v/>
      </c>
      <c r="D255" s="505"/>
      <c r="E255" s="505" t="s">
        <v>1698</v>
      </c>
      <c r="F255" s="822" t="str">
        <v/>
      </c>
    </row>
    <row r="256" spans="2:6" ht="14">
      <c r="B256" s="611" t="str">
        <v/>
      </c>
      <c r="C256" s="501" t="str">
        <v/>
      </c>
      <c r="D256" s="505"/>
      <c r="E256" s="505" t="s">
        <v>1698</v>
      </c>
      <c r="F256" s="822" t="str">
        <v/>
      </c>
    </row>
    <row r="257" spans="2:6" ht="14">
      <c r="B257" s="611" t="str">
        <v/>
      </c>
      <c r="C257" s="501" t="str">
        <v/>
      </c>
      <c r="D257" s="505"/>
      <c r="E257" s="505" t="s">
        <v>1698</v>
      </c>
      <c r="F257" s="822" t="str">
        <v/>
      </c>
    </row>
    <row r="258" spans="2:6" ht="14">
      <c r="B258" s="611" t="str">
        <v/>
      </c>
      <c r="C258" s="501" t="str">
        <v/>
      </c>
      <c r="D258" s="505"/>
      <c r="E258" s="505" t="s">
        <v>1698</v>
      </c>
      <c r="F258" s="822" t="str">
        <v/>
      </c>
    </row>
    <row r="259" spans="2:6" ht="14">
      <c r="B259" s="611" t="str">
        <v/>
      </c>
      <c r="C259" s="501" t="str">
        <v/>
      </c>
      <c r="D259" s="505"/>
      <c r="E259" s="505" t="s">
        <v>1698</v>
      </c>
      <c r="F259" s="822" t="str">
        <v/>
      </c>
    </row>
    <row r="260" spans="2:6" ht="14">
      <c r="B260" s="611" t="str">
        <v/>
      </c>
      <c r="C260" s="501" t="str">
        <v/>
      </c>
      <c r="D260" s="505"/>
      <c r="E260" s="505" t="s">
        <v>1698</v>
      </c>
      <c r="F260" s="822" t="str">
        <v/>
      </c>
    </row>
    <row r="261" spans="2:6" ht="14">
      <c r="B261" s="611" t="str">
        <v/>
      </c>
      <c r="C261" s="501" t="str">
        <v/>
      </c>
      <c r="D261" s="505"/>
      <c r="E261" s="505" t="s">
        <v>1698</v>
      </c>
      <c r="F261" s="822" t="str">
        <v/>
      </c>
    </row>
    <row r="262" spans="2:6" ht="14">
      <c r="B262" s="611" t="str">
        <v/>
      </c>
      <c r="C262" s="501" t="str">
        <v/>
      </c>
      <c r="D262" s="505"/>
      <c r="E262" s="505" t="s">
        <v>1698</v>
      </c>
      <c r="F262" s="822" t="str">
        <v/>
      </c>
    </row>
    <row r="263" spans="2:6" ht="14">
      <c r="B263" s="611" t="str">
        <v/>
      </c>
      <c r="C263" s="501" t="str">
        <v/>
      </c>
      <c r="D263" s="505"/>
      <c r="E263" s="505" t="s">
        <v>1698</v>
      </c>
      <c r="F263" s="822" t="str">
        <v/>
      </c>
    </row>
    <row r="264" spans="2:6" ht="14">
      <c r="B264" s="611" t="str">
        <v/>
      </c>
      <c r="C264" s="501" t="str">
        <v/>
      </c>
      <c r="D264" s="505"/>
      <c r="E264" s="505" t="s">
        <v>1698</v>
      </c>
      <c r="F264" s="822" t="str">
        <v/>
      </c>
    </row>
    <row r="265" spans="2:6" ht="14">
      <c r="B265" s="611" t="str">
        <v/>
      </c>
      <c r="C265" s="501" t="str">
        <v/>
      </c>
      <c r="D265" s="505"/>
      <c r="E265" s="505" t="s">
        <v>1698</v>
      </c>
      <c r="F265" s="822" t="str">
        <v/>
      </c>
    </row>
    <row r="266" spans="2:6" ht="14">
      <c r="B266" s="611" t="str">
        <v/>
      </c>
      <c r="C266" s="501" t="str">
        <v/>
      </c>
      <c r="D266" s="505"/>
      <c r="E266" s="505" t="s">
        <v>1698</v>
      </c>
      <c r="F266" s="822" t="str">
        <v/>
      </c>
    </row>
    <row r="267" spans="2:6" ht="14">
      <c r="B267" s="611" t="str">
        <v/>
      </c>
      <c r="C267" s="501" t="str">
        <v/>
      </c>
      <c r="D267" s="505"/>
      <c r="E267" s="505" t="s">
        <v>1698</v>
      </c>
      <c r="F267" s="822" t="str">
        <v/>
      </c>
    </row>
    <row r="268" spans="2:6" ht="14">
      <c r="B268" s="611" t="str">
        <v/>
      </c>
      <c r="C268" s="501" t="str">
        <v/>
      </c>
      <c r="D268" s="505"/>
      <c r="E268" s="505" t="s">
        <v>1698</v>
      </c>
      <c r="F268" s="822" t="str">
        <v/>
      </c>
    </row>
    <row r="269" spans="2:6" ht="14">
      <c r="B269" s="611" t="str">
        <v/>
      </c>
      <c r="C269" s="501" t="str">
        <v/>
      </c>
      <c r="D269" s="505"/>
      <c r="E269" s="505" t="s">
        <v>1698</v>
      </c>
      <c r="F269" s="822" t="str">
        <v/>
      </c>
    </row>
    <row r="270" spans="2:6" ht="14">
      <c r="B270" s="611" t="str">
        <v/>
      </c>
      <c r="C270" s="501" t="str">
        <v/>
      </c>
      <c r="D270" s="505"/>
      <c r="E270" s="505" t="s">
        <v>1698</v>
      </c>
      <c r="F270" s="822" t="str">
        <v/>
      </c>
    </row>
    <row r="271" spans="2:6" ht="14">
      <c r="B271" s="611" t="str">
        <v/>
      </c>
      <c r="C271" s="501" t="str">
        <v/>
      </c>
      <c r="D271" s="505"/>
      <c r="E271" s="505" t="s">
        <v>1698</v>
      </c>
      <c r="F271" s="822" t="str">
        <v/>
      </c>
    </row>
    <row r="272" spans="2:6" ht="14">
      <c r="B272" s="611" t="str">
        <v/>
      </c>
      <c r="C272" s="501" t="str">
        <v/>
      </c>
      <c r="D272" s="505"/>
      <c r="E272" s="505" t="s">
        <v>1698</v>
      </c>
      <c r="F272" s="822" t="str">
        <v/>
      </c>
    </row>
    <row r="273" spans="2:6" ht="14">
      <c r="B273" s="611" t="str">
        <v/>
      </c>
      <c r="C273" s="501" t="str">
        <v/>
      </c>
      <c r="D273" s="505"/>
      <c r="E273" s="505" t="s">
        <v>1698</v>
      </c>
      <c r="F273" s="822" t="str">
        <v/>
      </c>
    </row>
    <row r="274" spans="2:6" ht="14">
      <c r="B274" s="611" t="str">
        <v/>
      </c>
      <c r="C274" s="501" t="str">
        <v/>
      </c>
      <c r="D274" s="505"/>
      <c r="E274" s="505" t="s">
        <v>1698</v>
      </c>
      <c r="F274" s="822" t="str">
        <v/>
      </c>
    </row>
    <row r="275" spans="2:6" ht="14">
      <c r="B275" s="611" t="str">
        <v/>
      </c>
      <c r="C275" s="501" t="str">
        <v/>
      </c>
      <c r="D275" s="505"/>
      <c r="E275" s="505" t="s">
        <v>1698</v>
      </c>
      <c r="F275" s="822" t="str">
        <v/>
      </c>
    </row>
    <row r="276" spans="2:6" ht="14">
      <c r="B276" s="611" t="str">
        <v/>
      </c>
      <c r="C276" s="501" t="str">
        <v/>
      </c>
      <c r="D276" s="505"/>
      <c r="E276" s="505" t="s">
        <v>1698</v>
      </c>
      <c r="F276" s="822" t="str">
        <v/>
      </c>
    </row>
    <row r="277" spans="2:6" ht="14">
      <c r="B277" s="611" t="str">
        <v/>
      </c>
      <c r="C277" s="501" t="str">
        <v/>
      </c>
      <c r="D277" s="505"/>
      <c r="E277" s="505" t="s">
        <v>1698</v>
      </c>
      <c r="F277" s="822" t="str">
        <v/>
      </c>
    </row>
    <row r="278" spans="2:6" ht="14">
      <c r="B278" s="611" t="str">
        <v/>
      </c>
      <c r="C278" s="501" t="str">
        <v/>
      </c>
      <c r="D278" s="505"/>
      <c r="E278" s="505" t="s">
        <v>1698</v>
      </c>
      <c r="F278" s="822" t="str">
        <v/>
      </c>
    </row>
    <row r="279" spans="2:6" ht="14">
      <c r="B279" s="611" t="str">
        <v/>
      </c>
      <c r="C279" s="501" t="str">
        <v/>
      </c>
      <c r="D279" s="505"/>
      <c r="E279" s="505" t="s">
        <v>1698</v>
      </c>
      <c r="F279" s="822" t="str">
        <v/>
      </c>
    </row>
    <row r="280" spans="2:6" ht="14">
      <c r="B280" s="611" t="str">
        <v/>
      </c>
      <c r="C280" s="501" t="str">
        <v/>
      </c>
      <c r="D280" s="505"/>
      <c r="E280" s="505" t="s">
        <v>1698</v>
      </c>
      <c r="F280" s="822" t="str">
        <v/>
      </c>
    </row>
    <row r="281" spans="2:6" ht="14">
      <c r="B281" s="611" t="str">
        <v/>
      </c>
      <c r="C281" s="501" t="str">
        <v/>
      </c>
      <c r="D281" s="505"/>
      <c r="E281" s="505" t="s">
        <v>1698</v>
      </c>
      <c r="F281" s="822" t="str">
        <v/>
      </c>
    </row>
    <row r="282" spans="2:6" ht="14">
      <c r="B282" s="611" t="str">
        <v/>
      </c>
      <c r="C282" s="501" t="str">
        <v/>
      </c>
      <c r="D282" s="505"/>
      <c r="E282" s="505" t="s">
        <v>1698</v>
      </c>
      <c r="F282" s="822" t="str">
        <v/>
      </c>
    </row>
    <row r="283" spans="2:6" ht="14">
      <c r="B283" s="611" t="str">
        <v/>
      </c>
      <c r="C283" s="501" t="str">
        <v/>
      </c>
      <c r="D283" s="505"/>
      <c r="E283" s="505" t="s">
        <v>1698</v>
      </c>
      <c r="F283" s="822" t="str">
        <v/>
      </c>
    </row>
    <row r="284" spans="2:6" ht="14">
      <c r="B284" s="611" t="str">
        <v/>
      </c>
      <c r="C284" s="501" t="str">
        <v/>
      </c>
      <c r="D284" s="505"/>
      <c r="E284" s="505" t="s">
        <v>1698</v>
      </c>
      <c r="F284" s="822" t="str">
        <v/>
      </c>
    </row>
    <row r="285" spans="2:6" ht="14">
      <c r="B285" s="611" t="str">
        <v/>
      </c>
      <c r="C285" s="501" t="str">
        <v/>
      </c>
      <c r="D285" s="505"/>
      <c r="E285" s="505" t="s">
        <v>1698</v>
      </c>
      <c r="F285" s="822" t="str">
        <v/>
      </c>
    </row>
    <row r="286" spans="2:6" ht="14">
      <c r="B286" s="611" t="str">
        <v/>
      </c>
      <c r="C286" s="501" t="str">
        <v/>
      </c>
      <c r="D286" s="505"/>
      <c r="E286" s="505" t="s">
        <v>1698</v>
      </c>
      <c r="F286" s="822" t="str">
        <v/>
      </c>
    </row>
    <row r="287" spans="2:6" ht="14">
      <c r="B287" s="611" t="str">
        <v/>
      </c>
      <c r="C287" s="501" t="str">
        <v/>
      </c>
      <c r="D287" s="505"/>
      <c r="E287" s="505" t="s">
        <v>1698</v>
      </c>
      <c r="F287" s="822" t="str">
        <v/>
      </c>
    </row>
    <row r="288" spans="2:6" ht="14">
      <c r="B288" s="611" t="str">
        <v/>
      </c>
      <c r="C288" s="501" t="str">
        <v/>
      </c>
      <c r="D288" s="505"/>
      <c r="E288" s="505" t="s">
        <v>1698</v>
      </c>
      <c r="F288" s="822" t="str">
        <v/>
      </c>
    </row>
    <row r="289" spans="2:6" ht="14">
      <c r="B289" s="611" t="str">
        <v/>
      </c>
      <c r="C289" s="501" t="str">
        <v/>
      </c>
      <c r="D289" s="505"/>
      <c r="E289" s="505" t="s">
        <v>1698</v>
      </c>
      <c r="F289" s="822" t="str">
        <v/>
      </c>
    </row>
    <row r="290" spans="2:6" ht="14">
      <c r="B290" s="611" t="str">
        <v/>
      </c>
      <c r="C290" s="501" t="str">
        <v/>
      </c>
      <c r="D290" s="505"/>
      <c r="E290" s="505" t="s">
        <v>1698</v>
      </c>
      <c r="F290" s="822" t="str">
        <v/>
      </c>
    </row>
    <row r="291" spans="2:6" ht="14">
      <c r="B291" s="611" t="str">
        <v/>
      </c>
      <c r="C291" s="501" t="str">
        <v/>
      </c>
      <c r="D291" s="505"/>
      <c r="E291" s="505" t="s">
        <v>1698</v>
      </c>
      <c r="F291" s="822" t="str">
        <v/>
      </c>
    </row>
    <row r="292" spans="2:6" ht="14">
      <c r="B292" s="611" t="str">
        <v/>
      </c>
      <c r="C292" s="501" t="str">
        <v/>
      </c>
      <c r="D292" s="505"/>
      <c r="E292" s="505" t="s">
        <v>1698</v>
      </c>
      <c r="F292" s="822" t="str">
        <v/>
      </c>
    </row>
    <row r="293" spans="2:6" ht="14">
      <c r="B293" s="611" t="str">
        <v/>
      </c>
      <c r="C293" s="501" t="str">
        <v/>
      </c>
      <c r="D293" s="505"/>
      <c r="E293" s="505" t="s">
        <v>1698</v>
      </c>
      <c r="F293" s="822" t="str">
        <v/>
      </c>
    </row>
    <row r="294" spans="2:6" ht="14">
      <c r="B294" s="611" t="str">
        <v/>
      </c>
      <c r="C294" s="501" t="str">
        <v/>
      </c>
      <c r="D294" s="505"/>
      <c r="E294" s="505" t="s">
        <v>1698</v>
      </c>
      <c r="F294" s="822" t="str">
        <v/>
      </c>
    </row>
    <row r="295" spans="2:6" ht="14">
      <c r="B295" s="611" t="str">
        <v/>
      </c>
      <c r="C295" s="501" t="str">
        <v/>
      </c>
      <c r="D295" s="505"/>
      <c r="E295" s="505" t="s">
        <v>1698</v>
      </c>
      <c r="F295" s="822" t="str">
        <v/>
      </c>
    </row>
    <row r="296" spans="2:6" ht="14">
      <c r="B296" s="611" t="str">
        <v/>
      </c>
      <c r="C296" s="501" t="str">
        <v/>
      </c>
      <c r="D296" s="505"/>
      <c r="E296" s="505" t="s">
        <v>1698</v>
      </c>
      <c r="F296" s="822" t="str">
        <v/>
      </c>
    </row>
    <row r="297" spans="2:6" ht="14">
      <c r="B297" s="611" t="str">
        <v/>
      </c>
      <c r="C297" s="501" t="str">
        <v/>
      </c>
      <c r="D297" s="505"/>
      <c r="E297" s="505" t="s">
        <v>1698</v>
      </c>
      <c r="F297" s="822" t="str">
        <v/>
      </c>
    </row>
    <row r="298" spans="2:6" ht="14">
      <c r="B298" s="611" t="str">
        <v/>
      </c>
      <c r="C298" s="501" t="str">
        <v/>
      </c>
      <c r="D298" s="505"/>
      <c r="E298" s="505" t="s">
        <v>1698</v>
      </c>
      <c r="F298" s="822" t="str">
        <v/>
      </c>
    </row>
    <row r="299" spans="2:6" ht="14">
      <c r="B299" s="611" t="str">
        <v/>
      </c>
      <c r="C299" s="501" t="str">
        <v/>
      </c>
      <c r="D299" s="505"/>
      <c r="E299" s="505" t="s">
        <v>1698</v>
      </c>
      <c r="F299" s="822" t="str">
        <v/>
      </c>
    </row>
    <row r="300" spans="2:6" ht="14">
      <c r="B300" s="611" t="str">
        <v/>
      </c>
      <c r="C300" s="501" t="str">
        <v/>
      </c>
      <c r="D300" s="505"/>
      <c r="E300" s="505" t="s">
        <v>1698</v>
      </c>
      <c r="F300" s="822" t="str">
        <v/>
      </c>
    </row>
    <row r="301" spans="2:6" ht="14">
      <c r="B301" s="611" t="str">
        <v/>
      </c>
      <c r="C301" s="501" t="str">
        <v/>
      </c>
      <c r="D301" s="505"/>
      <c r="E301" s="505" t="s">
        <v>1698</v>
      </c>
      <c r="F301" s="822" t="str">
        <v/>
      </c>
    </row>
    <row r="302" spans="2:6" ht="14">
      <c r="B302" s="611" t="str">
        <v/>
      </c>
      <c r="C302" s="501" t="str">
        <v/>
      </c>
      <c r="D302" s="505"/>
      <c r="E302" s="505" t="s">
        <v>1698</v>
      </c>
      <c r="F302" s="822" t="str">
        <v/>
      </c>
    </row>
    <row r="303" spans="2:6" ht="14">
      <c r="B303" s="611" t="str">
        <v/>
      </c>
      <c r="C303" s="501" t="str">
        <v/>
      </c>
      <c r="D303" s="505"/>
      <c r="E303" s="505" t="s">
        <v>1698</v>
      </c>
      <c r="F303" s="822" t="str">
        <v/>
      </c>
    </row>
    <row r="304" spans="2:6" ht="14">
      <c r="B304" s="611" t="str">
        <v/>
      </c>
      <c r="C304" s="501" t="str">
        <v/>
      </c>
      <c r="D304" s="505"/>
      <c r="E304" s="505" t="s">
        <v>1698</v>
      </c>
      <c r="F304" s="822" t="str">
        <v/>
      </c>
    </row>
    <row r="305" spans="2:6" ht="14">
      <c r="B305" s="611" t="str">
        <v/>
      </c>
      <c r="C305" s="501" t="str">
        <v/>
      </c>
      <c r="D305" s="505"/>
      <c r="E305" s="505" t="s">
        <v>1698</v>
      </c>
      <c r="F305" s="822" t="str">
        <v/>
      </c>
    </row>
    <row r="306" spans="2:6" ht="14">
      <c r="B306" s="611" t="str">
        <v/>
      </c>
      <c r="C306" s="501" t="str">
        <v/>
      </c>
      <c r="D306" s="505"/>
      <c r="E306" s="505" t="s">
        <v>1698</v>
      </c>
      <c r="F306" s="822" t="str">
        <v/>
      </c>
    </row>
    <row r="307" spans="2:6" ht="14">
      <c r="B307" s="611" t="str">
        <v/>
      </c>
      <c r="C307" s="501" t="str">
        <v/>
      </c>
      <c r="D307" s="505"/>
      <c r="E307" s="505" t="s">
        <v>1698</v>
      </c>
      <c r="F307" s="822" t="str">
        <v/>
      </c>
    </row>
    <row r="308" spans="2:6" ht="14">
      <c r="B308" s="611" t="str">
        <v/>
      </c>
      <c r="C308" s="501" t="str">
        <v/>
      </c>
      <c r="D308" s="505"/>
      <c r="E308" s="505" t="s">
        <v>1698</v>
      </c>
      <c r="F308" s="822" t="str">
        <v/>
      </c>
    </row>
    <row r="309" spans="2:6" ht="14">
      <c r="B309" s="611" t="str">
        <v/>
      </c>
      <c r="C309" s="501" t="str">
        <v/>
      </c>
      <c r="D309" s="505"/>
      <c r="E309" s="505" t="s">
        <v>1698</v>
      </c>
      <c r="F309" s="822" t="str">
        <v/>
      </c>
    </row>
    <row r="310" spans="2:6" ht="14">
      <c r="B310" s="611" t="str">
        <v/>
      </c>
      <c r="C310" s="501" t="str">
        <v/>
      </c>
      <c r="D310" s="505"/>
      <c r="E310" s="505" t="s">
        <v>1698</v>
      </c>
      <c r="F310" s="822" t="str">
        <v/>
      </c>
    </row>
    <row r="311" spans="2:6" ht="14">
      <c r="B311" s="611" t="str">
        <v/>
      </c>
      <c r="C311" s="501" t="str">
        <v/>
      </c>
      <c r="D311" s="505"/>
      <c r="E311" s="505" t="s">
        <v>1698</v>
      </c>
      <c r="F311" s="822" t="str">
        <v/>
      </c>
    </row>
    <row r="312" spans="2:6" ht="14">
      <c r="B312" s="611" t="str">
        <v/>
      </c>
      <c r="C312" s="501" t="str">
        <v/>
      </c>
      <c r="D312" s="505"/>
      <c r="E312" s="505" t="s">
        <v>1698</v>
      </c>
      <c r="F312" s="822" t="str">
        <v/>
      </c>
    </row>
    <row r="313" spans="2:6" ht="14">
      <c r="B313" s="611" t="str">
        <v/>
      </c>
      <c r="C313" s="501" t="str">
        <v/>
      </c>
      <c r="D313" s="505"/>
      <c r="E313" s="505" t="s">
        <v>1698</v>
      </c>
      <c r="F313" s="822" t="str">
        <v/>
      </c>
    </row>
    <row r="314" spans="2:6" ht="14">
      <c r="B314" s="611" t="str">
        <v/>
      </c>
      <c r="C314" s="501" t="str">
        <v/>
      </c>
      <c r="D314" s="505"/>
      <c r="E314" s="505" t="s">
        <v>1698</v>
      </c>
      <c r="F314" s="822" t="str">
        <v/>
      </c>
    </row>
    <row r="315" spans="2:6" ht="14">
      <c r="B315" s="611" t="str">
        <v/>
      </c>
      <c r="C315" s="501" t="str">
        <v/>
      </c>
      <c r="D315" s="505"/>
      <c r="E315" s="505" t="s">
        <v>1698</v>
      </c>
      <c r="F315" s="822" t="str">
        <v/>
      </c>
    </row>
    <row r="316" spans="2:6" ht="14">
      <c r="B316" s="611" t="str">
        <v/>
      </c>
      <c r="C316" s="501" t="str">
        <v/>
      </c>
      <c r="D316" s="505"/>
      <c r="E316" s="505" t="s">
        <v>1698</v>
      </c>
      <c r="F316" s="822" t="str">
        <v/>
      </c>
    </row>
    <row r="317" spans="2:6" ht="14">
      <c r="B317" s="611" t="str">
        <v/>
      </c>
      <c r="C317" s="501" t="str">
        <v/>
      </c>
      <c r="D317" s="505"/>
      <c r="E317" s="505" t="s">
        <v>1698</v>
      </c>
      <c r="F317" s="822" t="str">
        <v/>
      </c>
    </row>
    <row r="318" spans="2:6" ht="14">
      <c r="B318" s="611" t="str">
        <v/>
      </c>
      <c r="C318" s="501" t="str">
        <v/>
      </c>
      <c r="D318" s="505"/>
      <c r="E318" s="505" t="s">
        <v>1698</v>
      </c>
      <c r="F318" s="822" t="str">
        <v/>
      </c>
    </row>
    <row r="319" spans="2:6" ht="14">
      <c r="B319" s="611" t="str">
        <v/>
      </c>
      <c r="C319" s="501" t="str">
        <v/>
      </c>
      <c r="D319" s="505"/>
      <c r="E319" s="505" t="s">
        <v>1698</v>
      </c>
      <c r="F319" s="822" t="str">
        <v/>
      </c>
    </row>
    <row r="320" spans="2:6" ht="14">
      <c r="B320" s="611" t="str">
        <v/>
      </c>
      <c r="C320" s="501" t="str">
        <v/>
      </c>
      <c r="D320" s="505"/>
      <c r="E320" s="505" t="s">
        <v>1698</v>
      </c>
      <c r="F320" s="822" t="str">
        <v/>
      </c>
    </row>
    <row r="321" spans="2:6" ht="14">
      <c r="B321" s="611" t="str">
        <v/>
      </c>
      <c r="C321" s="501" t="str">
        <v/>
      </c>
      <c r="D321" s="505"/>
      <c r="E321" s="505" t="s">
        <v>1698</v>
      </c>
      <c r="F321" s="822" t="str">
        <v/>
      </c>
    </row>
    <row r="322" spans="2:6" ht="14">
      <c r="B322" s="611" t="str">
        <v/>
      </c>
      <c r="C322" s="501" t="str">
        <v/>
      </c>
      <c r="D322" s="505"/>
      <c r="E322" s="505" t="s">
        <v>1698</v>
      </c>
      <c r="F322" s="822" t="str">
        <v/>
      </c>
    </row>
    <row r="323" spans="2:6" ht="14">
      <c r="B323" s="611" t="str">
        <v/>
      </c>
      <c r="C323" s="501" t="str">
        <v/>
      </c>
      <c r="D323" s="505"/>
      <c r="E323" s="505" t="s">
        <v>1698</v>
      </c>
      <c r="F323" s="822" t="str">
        <v/>
      </c>
    </row>
    <row r="324" spans="2:6" ht="14">
      <c r="B324" s="611" t="str">
        <v/>
      </c>
      <c r="C324" s="501" t="str">
        <v/>
      </c>
      <c r="D324" s="505"/>
      <c r="E324" s="505" t="s">
        <v>1698</v>
      </c>
      <c r="F324" s="822" t="str">
        <v/>
      </c>
    </row>
    <row r="325" spans="2:6" ht="14">
      <c r="B325" s="611" t="str">
        <v/>
      </c>
      <c r="C325" s="501" t="str">
        <v/>
      </c>
      <c r="D325" s="505"/>
      <c r="E325" s="505" t="s">
        <v>1698</v>
      </c>
      <c r="F325" s="822" t="str">
        <v/>
      </c>
    </row>
    <row r="326" spans="2:6" ht="14">
      <c r="B326" s="611" t="str">
        <v/>
      </c>
      <c r="C326" s="501" t="str">
        <v/>
      </c>
      <c r="D326" s="505"/>
      <c r="E326" s="505" t="s">
        <v>1698</v>
      </c>
      <c r="F326" s="822" t="str">
        <v/>
      </c>
    </row>
    <row r="327" spans="2:6" ht="14">
      <c r="B327" s="611" t="str">
        <v/>
      </c>
      <c r="C327" s="501" t="str">
        <v/>
      </c>
      <c r="D327" s="505"/>
      <c r="E327" s="505" t="s">
        <v>1698</v>
      </c>
      <c r="F327" s="822" t="str">
        <v/>
      </c>
    </row>
    <row r="328" spans="2:6" ht="14">
      <c r="B328" s="611" t="str">
        <v/>
      </c>
      <c r="C328" s="501" t="str">
        <v/>
      </c>
      <c r="D328" s="505"/>
      <c r="E328" s="505" t="s">
        <v>1698</v>
      </c>
      <c r="F328" s="822" t="str">
        <v/>
      </c>
    </row>
    <row r="329" spans="2:6" ht="14">
      <c r="B329" s="611" t="str">
        <v/>
      </c>
      <c r="C329" s="501" t="str">
        <v/>
      </c>
      <c r="D329" s="505"/>
      <c r="E329" s="505" t="s">
        <v>1698</v>
      </c>
      <c r="F329" s="822" t="str">
        <v/>
      </c>
    </row>
    <row r="330" spans="2:6" ht="14">
      <c r="B330" s="611" t="str">
        <v/>
      </c>
      <c r="C330" s="501" t="str">
        <v/>
      </c>
      <c r="D330" s="505"/>
      <c r="E330" s="505" t="s">
        <v>1698</v>
      </c>
      <c r="F330" s="822" t="str">
        <v/>
      </c>
    </row>
    <row r="331" spans="2:6" ht="14">
      <c r="B331" s="611" t="str">
        <v/>
      </c>
      <c r="C331" s="501" t="str">
        <v/>
      </c>
      <c r="D331" s="505"/>
      <c r="E331" s="505" t="s">
        <v>1698</v>
      </c>
      <c r="F331" s="822" t="str">
        <v/>
      </c>
    </row>
    <row r="332" spans="2:6" ht="14">
      <c r="B332" s="611" t="str">
        <v/>
      </c>
      <c r="C332" s="501" t="str">
        <v/>
      </c>
      <c r="D332" s="505"/>
      <c r="E332" s="505" t="s">
        <v>1698</v>
      </c>
      <c r="F332" s="822" t="str">
        <v/>
      </c>
    </row>
    <row r="333" spans="2:6" ht="14">
      <c r="B333" s="611" t="str">
        <v/>
      </c>
      <c r="C333" s="501" t="str">
        <v/>
      </c>
      <c r="D333" s="505"/>
      <c r="E333" s="505" t="s">
        <v>1698</v>
      </c>
      <c r="F333" s="822" t="str">
        <v/>
      </c>
    </row>
    <row r="334" spans="2:6" ht="14">
      <c r="B334" s="611" t="str">
        <v/>
      </c>
      <c r="C334" s="501" t="str">
        <v/>
      </c>
      <c r="D334" s="505"/>
      <c r="E334" s="505" t="s">
        <v>1698</v>
      </c>
      <c r="F334" s="822" t="str">
        <v/>
      </c>
    </row>
    <row r="335" spans="2:6" ht="14">
      <c r="B335" s="611" t="str">
        <v/>
      </c>
      <c r="C335" s="501" t="str">
        <v/>
      </c>
      <c r="D335" s="505"/>
      <c r="E335" s="505" t="s">
        <v>1698</v>
      </c>
      <c r="F335" s="822" t="str">
        <v/>
      </c>
    </row>
    <row r="336" spans="2:6" ht="14">
      <c r="B336" s="611" t="str">
        <v/>
      </c>
      <c r="C336" s="501" t="str">
        <v/>
      </c>
      <c r="D336" s="505"/>
      <c r="E336" s="505" t="s">
        <v>1698</v>
      </c>
      <c r="F336" s="822" t="str">
        <v/>
      </c>
    </row>
    <row r="337" spans="2:6" ht="14">
      <c r="B337" s="611" t="str">
        <v/>
      </c>
      <c r="C337" s="501" t="str">
        <v/>
      </c>
      <c r="D337" s="505"/>
      <c r="E337" s="505" t="s">
        <v>1698</v>
      </c>
      <c r="F337" s="822" t="str">
        <v/>
      </c>
    </row>
    <row r="338" spans="2:6" ht="14">
      <c r="B338" s="611" t="str">
        <v/>
      </c>
      <c r="C338" s="501" t="str">
        <v/>
      </c>
      <c r="D338" s="505"/>
      <c r="E338" s="505" t="s">
        <v>1698</v>
      </c>
      <c r="F338" s="822" t="str">
        <v/>
      </c>
    </row>
    <row r="339" spans="2:6" ht="14">
      <c r="B339" s="611" t="str">
        <v/>
      </c>
      <c r="C339" s="501" t="str">
        <v/>
      </c>
      <c r="D339" s="505"/>
      <c r="E339" s="505" t="s">
        <v>1698</v>
      </c>
      <c r="F339" s="822" t="str">
        <v/>
      </c>
    </row>
    <row r="340" spans="2:6" ht="14">
      <c r="B340" s="611" t="str">
        <v/>
      </c>
      <c r="C340" s="501" t="str">
        <v/>
      </c>
      <c r="D340" s="505"/>
      <c r="E340" s="505" t="s">
        <v>1698</v>
      </c>
      <c r="F340" s="822" t="str">
        <v/>
      </c>
    </row>
    <row r="341" spans="2:6" ht="14">
      <c r="B341" s="611" t="str">
        <v/>
      </c>
      <c r="C341" s="501" t="str">
        <v/>
      </c>
      <c r="D341" s="505"/>
      <c r="E341" s="505" t="s">
        <v>1698</v>
      </c>
      <c r="F341" s="822" t="str">
        <v/>
      </c>
    </row>
    <row r="342" spans="2:6" ht="14">
      <c r="B342" s="611" t="str">
        <v/>
      </c>
      <c r="C342" s="501" t="str">
        <v/>
      </c>
      <c r="D342" s="505"/>
      <c r="E342" s="505" t="s">
        <v>1698</v>
      </c>
      <c r="F342" s="822" t="str">
        <v/>
      </c>
    </row>
    <row r="343" spans="2:6" ht="14">
      <c r="B343" s="611" t="str">
        <v/>
      </c>
      <c r="C343" s="501" t="str">
        <v/>
      </c>
      <c r="D343" s="505"/>
      <c r="E343" s="505" t="s">
        <v>1698</v>
      </c>
      <c r="F343" s="822" t="str">
        <v/>
      </c>
    </row>
    <row r="344" spans="2:6" ht="14">
      <c r="B344" s="611" t="str">
        <v/>
      </c>
      <c r="C344" s="501" t="str">
        <v/>
      </c>
      <c r="D344" s="505"/>
      <c r="E344" s="505" t="s">
        <v>1698</v>
      </c>
      <c r="F344" s="822" t="str">
        <v/>
      </c>
    </row>
    <row r="345" spans="2:6" ht="14">
      <c r="B345" s="611" t="str">
        <v/>
      </c>
      <c r="C345" s="501" t="str">
        <v/>
      </c>
      <c r="D345" s="505"/>
      <c r="E345" s="505" t="s">
        <v>1698</v>
      </c>
      <c r="F345" s="822" t="str">
        <v/>
      </c>
    </row>
    <row r="346" spans="2:6" ht="14">
      <c r="B346" s="611" t="str">
        <v/>
      </c>
      <c r="C346" s="501" t="str">
        <v/>
      </c>
      <c r="D346" s="505"/>
      <c r="E346" s="505" t="s">
        <v>1698</v>
      </c>
      <c r="F346" s="822" t="str">
        <v/>
      </c>
    </row>
    <row r="347" spans="2:6" ht="14">
      <c r="B347" s="611" t="str">
        <v/>
      </c>
      <c r="C347" s="501" t="str">
        <v/>
      </c>
      <c r="D347" s="505"/>
      <c r="E347" s="505" t="s">
        <v>1698</v>
      </c>
      <c r="F347" s="822" t="str">
        <v/>
      </c>
    </row>
    <row r="348" spans="2:6" ht="14">
      <c r="B348" s="611" t="str">
        <v/>
      </c>
      <c r="C348" s="501" t="str">
        <v/>
      </c>
      <c r="D348" s="505"/>
      <c r="E348" s="505" t="s">
        <v>1698</v>
      </c>
      <c r="F348" s="822" t="str">
        <v/>
      </c>
    </row>
    <row r="349" spans="2:6" ht="14">
      <c r="B349" s="611" t="str">
        <v/>
      </c>
      <c r="C349" s="501" t="str">
        <v/>
      </c>
      <c r="D349" s="505"/>
      <c r="E349" s="505" t="s">
        <v>1698</v>
      </c>
      <c r="F349" s="822" t="str">
        <v/>
      </c>
    </row>
    <row r="350" spans="2:6" ht="14">
      <c r="B350" s="611" t="str">
        <v/>
      </c>
      <c r="C350" s="501" t="str">
        <v/>
      </c>
      <c r="D350" s="505"/>
      <c r="E350" s="505" t="s">
        <v>1698</v>
      </c>
      <c r="F350" s="822" t="str">
        <v/>
      </c>
    </row>
    <row r="351" spans="2:6" ht="14">
      <c r="B351" s="611" t="str">
        <v/>
      </c>
      <c r="C351" s="501" t="str">
        <v/>
      </c>
      <c r="D351" s="505"/>
      <c r="E351" s="505" t="s">
        <v>1698</v>
      </c>
      <c r="F351" s="822" t="str">
        <v/>
      </c>
    </row>
    <row r="352" spans="2:6" ht="14">
      <c r="B352" s="611" t="str">
        <v/>
      </c>
      <c r="C352" s="501" t="str">
        <v/>
      </c>
      <c r="D352" s="505"/>
      <c r="E352" s="505" t="s">
        <v>1698</v>
      </c>
      <c r="F352" s="822" t="str">
        <v/>
      </c>
    </row>
    <row r="353" spans="2:6" ht="14">
      <c r="B353" s="611" t="str">
        <v/>
      </c>
      <c r="C353" s="501" t="str">
        <v/>
      </c>
      <c r="D353" s="505"/>
      <c r="E353" s="505" t="s">
        <v>1698</v>
      </c>
      <c r="F353" s="822" t="str">
        <v/>
      </c>
    </row>
    <row r="354" spans="2:6" ht="14">
      <c r="B354" s="611" t="str">
        <v/>
      </c>
      <c r="C354" s="501" t="str">
        <v/>
      </c>
      <c r="D354" s="505"/>
      <c r="E354" s="505" t="s">
        <v>1698</v>
      </c>
      <c r="F354" s="822" t="str">
        <v/>
      </c>
    </row>
    <row r="355" spans="2:6" ht="14">
      <c r="B355" s="611" t="str">
        <v/>
      </c>
      <c r="C355" s="501" t="str">
        <v/>
      </c>
      <c r="D355" s="505"/>
      <c r="E355" s="505" t="s">
        <v>1698</v>
      </c>
      <c r="F355" s="822" t="str">
        <v/>
      </c>
    </row>
    <row r="356" spans="2:6" ht="14">
      <c r="B356" s="611" t="str">
        <v/>
      </c>
      <c r="C356" s="501" t="str">
        <v/>
      </c>
      <c r="D356" s="505"/>
      <c r="E356" s="505" t="s">
        <v>1698</v>
      </c>
      <c r="F356" s="822" t="str">
        <v/>
      </c>
    </row>
    <row r="357" spans="2:6" ht="14">
      <c r="B357" s="611" t="str">
        <v/>
      </c>
      <c r="C357" s="501" t="str">
        <v/>
      </c>
      <c r="D357" s="505"/>
      <c r="E357" s="505" t="s">
        <v>1698</v>
      </c>
      <c r="F357" s="822" t="str">
        <v/>
      </c>
    </row>
    <row r="358" spans="2:6" ht="14">
      <c r="B358" s="611" t="str">
        <v/>
      </c>
      <c r="C358" s="501" t="str">
        <v/>
      </c>
      <c r="D358" s="505"/>
      <c r="E358" s="505" t="s">
        <v>1698</v>
      </c>
      <c r="F358" s="822" t="str">
        <v/>
      </c>
    </row>
    <row r="359" spans="2:6" ht="14">
      <c r="B359" s="611" t="str">
        <v/>
      </c>
      <c r="C359" s="501" t="str">
        <v/>
      </c>
      <c r="D359" s="505"/>
      <c r="E359" s="505" t="s">
        <v>1698</v>
      </c>
      <c r="F359" s="822" t="str">
        <v/>
      </c>
    </row>
    <row r="360" spans="2:6" ht="14">
      <c r="B360" s="611" t="str">
        <v/>
      </c>
      <c r="C360" s="501" t="str">
        <v/>
      </c>
      <c r="D360" s="505"/>
      <c r="E360" s="505" t="s">
        <v>1698</v>
      </c>
      <c r="F360" s="822" t="str">
        <v/>
      </c>
    </row>
    <row r="361" spans="2:6" ht="14">
      <c r="B361" s="611" t="str">
        <v/>
      </c>
      <c r="C361" s="501" t="str">
        <v/>
      </c>
      <c r="D361" s="505"/>
      <c r="E361" s="505" t="s">
        <v>1698</v>
      </c>
      <c r="F361" s="822" t="str">
        <v/>
      </c>
    </row>
    <row r="362" spans="2:6" ht="14">
      <c r="B362" s="611" t="str">
        <v/>
      </c>
      <c r="C362" s="501" t="str">
        <v/>
      </c>
      <c r="D362" s="505"/>
      <c r="E362" s="505" t="s">
        <v>1698</v>
      </c>
      <c r="F362" s="822" t="str">
        <v/>
      </c>
    </row>
    <row r="363" spans="2:6" ht="14">
      <c r="B363" s="611" t="str">
        <v/>
      </c>
      <c r="C363" s="501" t="str">
        <v/>
      </c>
      <c r="D363" s="505"/>
      <c r="E363" s="505" t="s">
        <v>1698</v>
      </c>
      <c r="F363" s="822" t="str">
        <v/>
      </c>
    </row>
    <row r="364" spans="2:6" ht="14">
      <c r="B364" s="611" t="str">
        <v/>
      </c>
      <c r="C364" s="501" t="str">
        <v/>
      </c>
      <c r="D364" s="505"/>
      <c r="E364" s="505" t="s">
        <v>1698</v>
      </c>
      <c r="F364" s="822" t="str">
        <v/>
      </c>
    </row>
    <row r="365" spans="2:6" ht="14">
      <c r="B365" s="611" t="str">
        <v/>
      </c>
      <c r="C365" s="501" t="str">
        <v/>
      </c>
      <c r="D365" s="505"/>
      <c r="E365" s="505" t="s">
        <v>1698</v>
      </c>
      <c r="F365" s="822" t="str">
        <v/>
      </c>
    </row>
    <row r="366" spans="2:6" ht="14">
      <c r="B366" s="611" t="str">
        <v/>
      </c>
      <c r="C366" s="501" t="str">
        <v/>
      </c>
      <c r="D366" s="505"/>
      <c r="E366" s="505" t="s">
        <v>1698</v>
      </c>
      <c r="F366" s="822" t="str">
        <v/>
      </c>
    </row>
    <row r="367" spans="2:6" ht="14">
      <c r="B367" s="611" t="str">
        <v/>
      </c>
      <c r="C367" s="501" t="str">
        <v/>
      </c>
      <c r="D367" s="505"/>
      <c r="E367" s="505" t="s">
        <v>1698</v>
      </c>
      <c r="F367" s="822" t="str">
        <v/>
      </c>
    </row>
    <row r="368" spans="2:6" ht="14">
      <c r="B368" s="611" t="str">
        <v/>
      </c>
      <c r="C368" s="501" t="str">
        <v/>
      </c>
      <c r="D368" s="505"/>
      <c r="E368" s="505" t="s">
        <v>1698</v>
      </c>
      <c r="F368" s="822" t="str">
        <v/>
      </c>
    </row>
    <row r="369" spans="2:6" ht="14">
      <c r="B369" s="611" t="str">
        <v/>
      </c>
      <c r="C369" s="501" t="str">
        <v/>
      </c>
      <c r="D369" s="505"/>
      <c r="E369" s="505" t="s">
        <v>1698</v>
      </c>
      <c r="F369" s="822" t="str">
        <v/>
      </c>
    </row>
    <row r="370" spans="2:6" ht="14">
      <c r="B370" s="611" t="str">
        <v/>
      </c>
      <c r="C370" s="501" t="str">
        <v/>
      </c>
      <c r="D370" s="505"/>
      <c r="E370" s="505" t="s">
        <v>1698</v>
      </c>
      <c r="F370" s="822" t="str">
        <v/>
      </c>
    </row>
    <row r="371" spans="2:6" ht="14">
      <c r="B371" s="611" t="str">
        <v/>
      </c>
      <c r="C371" s="501" t="str">
        <v/>
      </c>
      <c r="D371" s="505"/>
      <c r="E371" s="505" t="s">
        <v>1698</v>
      </c>
      <c r="F371" s="822" t="str">
        <v/>
      </c>
    </row>
    <row r="372" spans="2:6" ht="14">
      <c r="B372" s="611" t="str">
        <v/>
      </c>
      <c r="C372" s="501" t="str">
        <v/>
      </c>
      <c r="D372" s="505"/>
      <c r="E372" s="505" t="s">
        <v>1698</v>
      </c>
      <c r="F372" s="822" t="str">
        <v/>
      </c>
    </row>
    <row r="373" spans="2:6" ht="14">
      <c r="B373" s="611" t="str">
        <v/>
      </c>
      <c r="C373" s="501" t="str">
        <v/>
      </c>
      <c r="D373" s="505"/>
      <c r="E373" s="505" t="s">
        <v>1698</v>
      </c>
      <c r="F373" s="822" t="str">
        <v/>
      </c>
    </row>
    <row r="374" spans="2:6" ht="14">
      <c r="B374" s="611" t="str">
        <v/>
      </c>
      <c r="C374" s="501" t="str">
        <v/>
      </c>
      <c r="D374" s="505"/>
      <c r="E374" s="505" t="s">
        <v>1698</v>
      </c>
      <c r="F374" s="822" t="str">
        <v/>
      </c>
    </row>
    <row r="375" spans="2:6" ht="14">
      <c r="B375" s="611" t="str">
        <v/>
      </c>
      <c r="C375" s="501" t="str">
        <v/>
      </c>
      <c r="D375" s="505"/>
      <c r="E375" s="505" t="s">
        <v>1698</v>
      </c>
      <c r="F375" s="822" t="str">
        <v/>
      </c>
    </row>
    <row r="376" spans="2:6" ht="14">
      <c r="B376" s="611" t="str">
        <v/>
      </c>
      <c r="C376" s="501" t="str">
        <v/>
      </c>
      <c r="D376" s="505"/>
      <c r="E376" s="505" t="s">
        <v>1698</v>
      </c>
      <c r="F376" s="822" t="str">
        <v/>
      </c>
    </row>
    <row r="377" spans="2:6" ht="14">
      <c r="B377" s="611" t="str">
        <v/>
      </c>
      <c r="C377" s="501" t="str">
        <v/>
      </c>
      <c r="D377" s="505"/>
      <c r="E377" s="505" t="s">
        <v>1698</v>
      </c>
      <c r="F377" s="822" t="str">
        <v/>
      </c>
    </row>
    <row r="378" spans="2:6" ht="14">
      <c r="B378" s="611" t="str">
        <v/>
      </c>
      <c r="C378" s="501" t="str">
        <v/>
      </c>
      <c r="D378" s="505"/>
      <c r="E378" s="505" t="s">
        <v>1698</v>
      </c>
      <c r="F378" s="822" t="str">
        <v/>
      </c>
    </row>
    <row r="379" spans="2:6" ht="14">
      <c r="B379" s="611" t="str">
        <v/>
      </c>
      <c r="C379" s="501" t="str">
        <v/>
      </c>
      <c r="D379" s="505"/>
      <c r="E379" s="505" t="s">
        <v>1698</v>
      </c>
      <c r="F379" s="822" t="str">
        <v/>
      </c>
    </row>
    <row r="380" spans="2:6" ht="14">
      <c r="B380" s="611" t="str">
        <v/>
      </c>
      <c r="C380" s="501" t="str">
        <v/>
      </c>
      <c r="D380" s="505"/>
      <c r="E380" s="505" t="s">
        <v>1698</v>
      </c>
      <c r="F380" s="822" t="str">
        <v/>
      </c>
    </row>
    <row r="381" spans="2:6" ht="14">
      <c r="B381" s="611" t="str">
        <v/>
      </c>
      <c r="C381" s="501" t="str">
        <v/>
      </c>
      <c r="D381" s="505"/>
      <c r="E381" s="505" t="s">
        <v>1698</v>
      </c>
      <c r="F381" s="822" t="str">
        <v/>
      </c>
    </row>
    <row r="382" spans="2:6" ht="14">
      <c r="B382" s="611" t="str">
        <v/>
      </c>
      <c r="C382" s="501" t="str">
        <v/>
      </c>
      <c r="D382" s="505"/>
      <c r="E382" s="505" t="s">
        <v>1698</v>
      </c>
      <c r="F382" s="822" t="str">
        <v/>
      </c>
    </row>
    <row r="383" spans="2:6" ht="14">
      <c r="B383" s="611" t="str">
        <v/>
      </c>
      <c r="C383" s="501" t="str">
        <v/>
      </c>
      <c r="D383" s="505"/>
      <c r="E383" s="505" t="s">
        <v>1698</v>
      </c>
      <c r="F383" s="822" t="str">
        <v/>
      </c>
    </row>
    <row r="384" spans="2:6" ht="14">
      <c r="B384" s="611" t="str">
        <v/>
      </c>
      <c r="C384" s="501" t="str">
        <v/>
      </c>
      <c r="D384" s="505"/>
      <c r="E384" s="505" t="s">
        <v>1698</v>
      </c>
      <c r="F384" s="822" t="str">
        <v/>
      </c>
    </row>
    <row r="385" spans="2:6" ht="14">
      <c r="B385" s="611" t="str">
        <v/>
      </c>
      <c r="C385" s="501" t="str">
        <v/>
      </c>
      <c r="D385" s="505"/>
      <c r="E385" s="505" t="s">
        <v>1698</v>
      </c>
      <c r="F385" s="822" t="str">
        <v/>
      </c>
    </row>
    <row r="386" spans="2:6" ht="14">
      <c r="B386" s="611" t="str">
        <v/>
      </c>
      <c r="C386" s="501" t="str">
        <v/>
      </c>
      <c r="D386" s="505"/>
      <c r="E386" s="505" t="s">
        <v>1698</v>
      </c>
      <c r="F386" s="822" t="str">
        <v/>
      </c>
    </row>
    <row r="387" spans="2:6" ht="14">
      <c r="B387" s="611" t="str">
        <v/>
      </c>
      <c r="C387" s="501" t="str">
        <v/>
      </c>
      <c r="D387" s="505"/>
      <c r="E387" s="505" t="s">
        <v>1698</v>
      </c>
      <c r="F387" s="822" t="str">
        <v/>
      </c>
    </row>
    <row r="388" spans="2:6" ht="14">
      <c r="B388" s="611" t="str">
        <v/>
      </c>
      <c r="C388" s="501" t="str">
        <v/>
      </c>
      <c r="D388" s="505"/>
      <c r="E388" s="505" t="s">
        <v>1698</v>
      </c>
      <c r="F388" s="822" t="str">
        <v/>
      </c>
    </row>
    <row r="389" spans="2:6" ht="14">
      <c r="B389" s="611" t="str">
        <v/>
      </c>
      <c r="C389" s="501" t="str">
        <v/>
      </c>
      <c r="D389" s="505"/>
      <c r="E389" s="505" t="s">
        <v>1698</v>
      </c>
      <c r="F389" s="822" t="str">
        <v/>
      </c>
    </row>
    <row r="390" spans="2:6" ht="14">
      <c r="B390" s="611" t="str">
        <v/>
      </c>
      <c r="C390" s="501" t="str">
        <v/>
      </c>
      <c r="D390" s="505"/>
      <c r="E390" s="505" t="s">
        <v>1698</v>
      </c>
      <c r="F390" s="822" t="str">
        <v/>
      </c>
    </row>
    <row r="391" spans="2:6" ht="14">
      <c r="B391" s="611" t="str">
        <v/>
      </c>
      <c r="C391" s="501" t="str">
        <v/>
      </c>
      <c r="D391" s="505"/>
      <c r="E391" s="505" t="s">
        <v>1698</v>
      </c>
      <c r="F391" s="822" t="str">
        <v/>
      </c>
    </row>
    <row r="392" spans="2:6" ht="14">
      <c r="B392" s="611" t="str">
        <v/>
      </c>
      <c r="C392" s="501" t="str">
        <v/>
      </c>
      <c r="D392" s="505"/>
      <c r="E392" s="505" t="s">
        <v>1698</v>
      </c>
      <c r="F392" s="822" t="str">
        <v/>
      </c>
    </row>
    <row r="393" spans="2:6" ht="14">
      <c r="B393" s="611" t="str">
        <v/>
      </c>
      <c r="C393" s="501" t="str">
        <v/>
      </c>
      <c r="D393" s="505"/>
      <c r="E393" s="505" t="s">
        <v>1698</v>
      </c>
      <c r="F393" s="822" t="str">
        <v/>
      </c>
    </row>
    <row r="394" spans="2:6" ht="14">
      <c r="B394" s="611" t="str">
        <v/>
      </c>
      <c r="C394" s="501" t="str">
        <v/>
      </c>
      <c r="D394" s="505"/>
      <c r="E394" s="505" t="s">
        <v>1698</v>
      </c>
      <c r="F394" s="822" t="str">
        <v/>
      </c>
    </row>
    <row r="395" spans="2:6" ht="14">
      <c r="B395" s="611" t="str">
        <v/>
      </c>
      <c r="C395" s="501" t="str">
        <v/>
      </c>
      <c r="D395" s="505"/>
      <c r="E395" s="505" t="s">
        <v>1698</v>
      </c>
      <c r="F395" s="822" t="str">
        <v/>
      </c>
    </row>
    <row r="396" spans="2:6" ht="14">
      <c r="B396" s="611" t="str">
        <v/>
      </c>
      <c r="C396" s="501" t="str">
        <v/>
      </c>
      <c r="D396" s="505"/>
      <c r="E396" s="505" t="s">
        <v>1698</v>
      </c>
      <c r="F396" s="822" t="str">
        <v/>
      </c>
    </row>
    <row r="397" spans="2:6" ht="14">
      <c r="B397" s="611" t="str">
        <v/>
      </c>
      <c r="C397" s="501" t="str">
        <v/>
      </c>
      <c r="D397" s="505"/>
      <c r="E397" s="505" t="s">
        <v>1698</v>
      </c>
      <c r="F397" s="822" t="str">
        <v/>
      </c>
    </row>
    <row r="398" spans="2:6" ht="14">
      <c r="B398" s="611" t="str">
        <v/>
      </c>
      <c r="C398" s="501" t="str">
        <v/>
      </c>
      <c r="D398" s="505"/>
      <c r="E398" s="505" t="s">
        <v>1698</v>
      </c>
      <c r="F398" s="822" t="str">
        <v/>
      </c>
    </row>
    <row r="399" spans="2:6" ht="14">
      <c r="B399" s="611" t="str">
        <v/>
      </c>
      <c r="C399" s="501" t="str">
        <v/>
      </c>
      <c r="D399" s="505"/>
      <c r="E399" s="505" t="s">
        <v>1698</v>
      </c>
      <c r="F399" s="822" t="str">
        <v/>
      </c>
    </row>
    <row r="400" spans="2:6" ht="14">
      <c r="B400" s="611" t="str">
        <v/>
      </c>
      <c r="C400" s="501" t="str">
        <v/>
      </c>
      <c r="D400" s="505"/>
      <c r="E400" s="505" t="s">
        <v>1698</v>
      </c>
      <c r="F400" s="822" t="str">
        <v/>
      </c>
    </row>
    <row r="401" spans="2:6" ht="14">
      <c r="B401" s="611" t="str">
        <v/>
      </c>
      <c r="C401" s="501" t="str">
        <v/>
      </c>
      <c r="D401" s="505"/>
      <c r="E401" s="505" t="s">
        <v>1698</v>
      </c>
      <c r="F401" s="822" t="str">
        <v/>
      </c>
    </row>
    <row r="402" spans="2:6" ht="14">
      <c r="B402" s="611" t="str">
        <v/>
      </c>
      <c r="C402" s="501" t="str">
        <v/>
      </c>
      <c r="D402" s="505"/>
      <c r="E402" s="505" t="s">
        <v>1698</v>
      </c>
      <c r="F402" s="822" t="str">
        <v/>
      </c>
    </row>
    <row r="403" spans="2:6" ht="14">
      <c r="B403" s="611" t="str">
        <v/>
      </c>
      <c r="C403" s="501" t="str">
        <v/>
      </c>
      <c r="D403" s="505"/>
      <c r="E403" s="505" t="s">
        <v>1698</v>
      </c>
      <c r="F403" s="822" t="str">
        <v/>
      </c>
    </row>
    <row r="404" spans="2:6" ht="14">
      <c r="B404" s="611" t="str">
        <v/>
      </c>
      <c r="C404" s="501" t="str">
        <v/>
      </c>
      <c r="D404" s="505"/>
      <c r="E404" s="505" t="s">
        <v>1698</v>
      </c>
      <c r="F404" s="822" t="str">
        <v/>
      </c>
    </row>
    <row r="405" spans="2:6" ht="14">
      <c r="B405" s="611" t="str">
        <v/>
      </c>
      <c r="C405" s="501" t="str">
        <v/>
      </c>
      <c r="D405" s="505"/>
      <c r="E405" s="505" t="s">
        <v>1698</v>
      </c>
      <c r="F405" s="822" t="str">
        <v/>
      </c>
    </row>
    <row r="406" spans="2:6" ht="14">
      <c r="B406" s="611" t="str">
        <v/>
      </c>
      <c r="C406" s="501" t="str">
        <v/>
      </c>
      <c r="D406" s="505"/>
      <c r="E406" s="505" t="s">
        <v>1698</v>
      </c>
      <c r="F406" s="822" t="str">
        <v/>
      </c>
    </row>
    <row r="407" spans="2:6" ht="14">
      <c r="B407" s="611" t="str">
        <v/>
      </c>
      <c r="C407" s="501" t="str">
        <v/>
      </c>
      <c r="D407" s="505"/>
      <c r="E407" s="505" t="s">
        <v>1698</v>
      </c>
      <c r="F407" s="822" t="str">
        <v/>
      </c>
    </row>
    <row r="408" spans="2:6" ht="14">
      <c r="B408" s="611" t="str">
        <v/>
      </c>
      <c r="C408" s="501" t="str">
        <v/>
      </c>
      <c r="D408" s="505"/>
      <c r="E408" s="505" t="s">
        <v>1698</v>
      </c>
      <c r="F408" s="822" t="str">
        <v/>
      </c>
    </row>
    <row r="409" spans="2:6" ht="14">
      <c r="B409" s="611" t="str">
        <v/>
      </c>
      <c r="C409" s="501" t="str">
        <v/>
      </c>
      <c r="D409" s="505"/>
      <c r="E409" s="505" t="s">
        <v>1698</v>
      </c>
      <c r="F409" s="822" t="str">
        <v/>
      </c>
    </row>
    <row r="410" spans="2:6" ht="14">
      <c r="B410" s="611" t="str">
        <v/>
      </c>
      <c r="C410" s="501" t="str">
        <v/>
      </c>
      <c r="D410" s="505"/>
      <c r="E410" s="505" t="s">
        <v>1698</v>
      </c>
      <c r="F410" s="822" t="str">
        <v/>
      </c>
    </row>
    <row r="411" spans="2:6" ht="14">
      <c r="B411" s="611" t="str">
        <v/>
      </c>
      <c r="C411" s="501" t="str">
        <v/>
      </c>
      <c r="D411" s="505"/>
      <c r="E411" s="505" t="s">
        <v>1698</v>
      </c>
      <c r="F411" s="822" t="str">
        <v/>
      </c>
    </row>
    <row r="412" spans="2:6" ht="14">
      <c r="B412" s="611" t="str">
        <v/>
      </c>
      <c r="C412" s="501" t="str">
        <v/>
      </c>
      <c r="D412" s="505"/>
      <c r="E412" s="505" t="s">
        <v>1698</v>
      </c>
      <c r="F412" s="822" t="str">
        <v/>
      </c>
    </row>
    <row r="413" spans="2:6" ht="14">
      <c r="B413" s="611" t="str">
        <v/>
      </c>
      <c r="C413" s="501" t="str">
        <v/>
      </c>
      <c r="D413" s="505"/>
      <c r="E413" s="505" t="s">
        <v>1698</v>
      </c>
      <c r="F413" s="822" t="str">
        <v/>
      </c>
    </row>
    <row r="414" spans="2:6" ht="14">
      <c r="B414" s="611" t="str">
        <v/>
      </c>
      <c r="C414" s="501" t="str">
        <v/>
      </c>
      <c r="D414" s="505"/>
      <c r="E414" s="505" t="s">
        <v>1698</v>
      </c>
      <c r="F414" s="822" t="str">
        <v/>
      </c>
    </row>
    <row r="415" spans="2:6" ht="14">
      <c r="B415" s="611" t="str">
        <v/>
      </c>
      <c r="C415" s="501" t="str">
        <v/>
      </c>
      <c r="D415" s="505"/>
      <c r="E415" s="505" t="s">
        <v>1698</v>
      </c>
      <c r="F415" s="822" t="str">
        <v/>
      </c>
    </row>
    <row r="416" spans="2:6" ht="14">
      <c r="B416" s="611" t="str">
        <v/>
      </c>
      <c r="C416" s="501" t="str">
        <v/>
      </c>
      <c r="D416" s="505"/>
      <c r="E416" s="505" t="s">
        <v>1698</v>
      </c>
      <c r="F416" s="822" t="str">
        <v/>
      </c>
    </row>
    <row r="417" spans="2:6" ht="14">
      <c r="B417" s="611" t="str">
        <v/>
      </c>
      <c r="C417" s="501" t="str">
        <v/>
      </c>
      <c r="D417" s="505"/>
      <c r="E417" s="505" t="s">
        <v>1698</v>
      </c>
      <c r="F417" s="822" t="str">
        <v/>
      </c>
    </row>
    <row r="418" spans="2:6" ht="14">
      <c r="B418" s="611" t="str">
        <v/>
      </c>
      <c r="C418" s="501" t="str">
        <v/>
      </c>
      <c r="D418" s="505"/>
      <c r="E418" s="505" t="s">
        <v>1698</v>
      </c>
      <c r="F418" s="822" t="str">
        <v/>
      </c>
    </row>
    <row r="419" spans="2:6" ht="14">
      <c r="B419" s="611" t="str">
        <v/>
      </c>
      <c r="C419" s="501" t="str">
        <v/>
      </c>
      <c r="D419" s="505"/>
      <c r="E419" s="505" t="s">
        <v>1698</v>
      </c>
      <c r="F419" s="822" t="str">
        <v/>
      </c>
    </row>
    <row r="420" spans="2:6" ht="14">
      <c r="B420" s="611" t="str">
        <v/>
      </c>
      <c r="C420" s="501" t="str">
        <v/>
      </c>
      <c r="D420" s="505"/>
      <c r="E420" s="505" t="s">
        <v>1698</v>
      </c>
      <c r="F420" s="822" t="str">
        <v/>
      </c>
    </row>
    <row r="421" spans="2:6" ht="14">
      <c r="B421" s="611" t="str">
        <v/>
      </c>
      <c r="C421" s="501" t="str">
        <v/>
      </c>
      <c r="D421" s="505"/>
      <c r="E421" s="505" t="s">
        <v>1698</v>
      </c>
      <c r="F421" s="822" t="str">
        <v/>
      </c>
    </row>
    <row r="422" spans="2:6" ht="14">
      <c r="B422" s="611" t="str">
        <v/>
      </c>
      <c r="C422" s="501" t="str">
        <v/>
      </c>
      <c r="D422" s="505"/>
      <c r="E422" s="505" t="s">
        <v>1698</v>
      </c>
      <c r="F422" s="822" t="str">
        <v/>
      </c>
    </row>
    <row r="423" spans="2:6" ht="14">
      <c r="B423" s="611" t="str">
        <v/>
      </c>
      <c r="C423" s="501" t="str">
        <v/>
      </c>
      <c r="D423" s="505"/>
      <c r="E423" s="505" t="s">
        <v>1698</v>
      </c>
      <c r="F423" s="822" t="str">
        <v/>
      </c>
    </row>
    <row r="424" spans="2:6" ht="14">
      <c r="B424" s="611" t="str">
        <v/>
      </c>
      <c r="C424" s="501" t="str">
        <v/>
      </c>
      <c r="D424" s="505"/>
      <c r="E424" s="505" t="s">
        <v>1698</v>
      </c>
      <c r="F424" s="822" t="str">
        <v/>
      </c>
    </row>
    <row r="425" spans="2:6" ht="14">
      <c r="B425" s="611" t="str">
        <v/>
      </c>
      <c r="C425" s="501" t="str">
        <v/>
      </c>
      <c r="D425" s="505"/>
      <c r="E425" s="505" t="s">
        <v>1698</v>
      </c>
      <c r="F425" s="822" t="str">
        <v/>
      </c>
    </row>
    <row r="426" spans="2:6" ht="14">
      <c r="B426" s="611" t="str">
        <v/>
      </c>
      <c r="C426" s="501" t="str">
        <v/>
      </c>
      <c r="D426" s="505"/>
      <c r="E426" s="505" t="s">
        <v>1698</v>
      </c>
      <c r="F426" s="822" t="str">
        <v/>
      </c>
    </row>
    <row r="427" spans="2:6" ht="14">
      <c r="B427" s="611" t="str">
        <v/>
      </c>
      <c r="C427" s="501" t="str">
        <v/>
      </c>
      <c r="D427" s="505"/>
      <c r="E427" s="505" t="s">
        <v>1698</v>
      </c>
      <c r="F427" s="822" t="str">
        <v/>
      </c>
    </row>
    <row r="428" spans="2:6" ht="14">
      <c r="B428" s="611" t="str">
        <v/>
      </c>
      <c r="C428" s="501" t="str">
        <v/>
      </c>
      <c r="D428" s="505"/>
      <c r="E428" s="505" t="s">
        <v>1698</v>
      </c>
      <c r="F428" s="822" t="str">
        <v/>
      </c>
    </row>
    <row r="429" spans="2:6" ht="14">
      <c r="B429" s="611" t="str">
        <v/>
      </c>
      <c r="C429" s="501" t="str">
        <v/>
      </c>
      <c r="D429" s="505"/>
      <c r="E429" s="505" t="s">
        <v>1698</v>
      </c>
      <c r="F429" s="822" t="str">
        <v/>
      </c>
    </row>
    <row r="430" spans="2:6" ht="14">
      <c r="B430" s="611" t="str">
        <v/>
      </c>
      <c r="C430" s="501" t="str">
        <v/>
      </c>
      <c r="D430" s="505"/>
      <c r="E430" s="505" t="s">
        <v>1698</v>
      </c>
      <c r="F430" s="822" t="str">
        <v/>
      </c>
    </row>
    <row r="431" spans="2:6" ht="14">
      <c r="B431" s="611" t="str">
        <v/>
      </c>
      <c r="C431" s="501" t="str">
        <v/>
      </c>
      <c r="D431" s="505"/>
      <c r="E431" s="505" t="s">
        <v>1698</v>
      </c>
      <c r="F431" s="822" t="str">
        <v/>
      </c>
    </row>
    <row r="432" spans="2:6" ht="14">
      <c r="B432" s="611" t="str">
        <v/>
      </c>
      <c r="C432" s="501" t="str">
        <v/>
      </c>
      <c r="D432" s="505"/>
      <c r="E432" s="505" t="s">
        <v>1698</v>
      </c>
      <c r="F432" s="822" t="str">
        <v/>
      </c>
    </row>
    <row r="433" spans="2:6" ht="14">
      <c r="B433" s="611" t="str">
        <v/>
      </c>
      <c r="C433" s="501" t="str">
        <v/>
      </c>
      <c r="D433" s="505"/>
      <c r="E433" s="505" t="s">
        <v>1698</v>
      </c>
      <c r="F433" s="822" t="str">
        <v/>
      </c>
    </row>
    <row r="434" spans="2:6" ht="14">
      <c r="B434" s="611" t="str">
        <v/>
      </c>
      <c r="C434" s="501" t="str">
        <v/>
      </c>
      <c r="D434" s="505"/>
      <c r="E434" s="505" t="s">
        <v>1698</v>
      </c>
      <c r="F434" s="822" t="str">
        <v/>
      </c>
    </row>
    <row r="435" spans="2:6" ht="14">
      <c r="B435" s="611" t="str">
        <v/>
      </c>
      <c r="C435" s="501" t="str">
        <v/>
      </c>
      <c r="D435" s="505"/>
      <c r="E435" s="505" t="s">
        <v>1698</v>
      </c>
      <c r="F435" s="822" t="str">
        <v/>
      </c>
    </row>
    <row r="436" spans="2:6" ht="14">
      <c r="B436" s="611" t="str">
        <v/>
      </c>
      <c r="C436" s="501" t="str">
        <v/>
      </c>
      <c r="D436" s="505"/>
      <c r="E436" s="505" t="s">
        <v>1698</v>
      </c>
      <c r="F436" s="822" t="str">
        <v/>
      </c>
    </row>
    <row r="437" spans="2:6" ht="14">
      <c r="B437" s="611" t="str">
        <v/>
      </c>
      <c r="C437" s="501" t="str">
        <v/>
      </c>
      <c r="D437" s="505"/>
      <c r="E437" s="505" t="s">
        <v>1698</v>
      </c>
      <c r="F437" s="822" t="str">
        <v/>
      </c>
    </row>
    <row r="438" spans="2:6" ht="14">
      <c r="B438" s="611" t="str">
        <v/>
      </c>
      <c r="C438" s="501" t="str">
        <v/>
      </c>
      <c r="D438" s="505"/>
      <c r="E438" s="505" t="s">
        <v>1698</v>
      </c>
      <c r="F438" s="822" t="str">
        <v/>
      </c>
    </row>
    <row r="439" spans="2:6" ht="14">
      <c r="B439" s="611" t="str">
        <v/>
      </c>
      <c r="C439" s="501" t="str">
        <v/>
      </c>
      <c r="D439" s="505"/>
      <c r="E439" s="505" t="s">
        <v>1698</v>
      </c>
      <c r="F439" s="822" t="str">
        <v/>
      </c>
    </row>
    <row r="440" spans="2:6" ht="14">
      <c r="B440" s="611" t="str">
        <v/>
      </c>
      <c r="C440" s="501" t="str">
        <v/>
      </c>
      <c r="D440" s="505"/>
      <c r="E440" s="505" t="s">
        <v>1698</v>
      </c>
      <c r="F440" s="822" t="str">
        <v/>
      </c>
    </row>
    <row r="441" spans="2:6" ht="14">
      <c r="B441" s="611" t="str">
        <v/>
      </c>
      <c r="C441" s="501" t="str">
        <v/>
      </c>
      <c r="D441" s="505"/>
      <c r="E441" s="505" t="s">
        <v>1698</v>
      </c>
      <c r="F441" s="822" t="str">
        <v/>
      </c>
    </row>
    <row r="442" spans="2:6" ht="14">
      <c r="B442" s="611" t="str">
        <v/>
      </c>
      <c r="C442" s="501" t="str">
        <v/>
      </c>
      <c r="D442" s="505"/>
      <c r="E442" s="505" t="s">
        <v>1698</v>
      </c>
      <c r="F442" s="822" t="str">
        <v/>
      </c>
    </row>
    <row r="443" spans="2:6" ht="14">
      <c r="B443" s="611" t="str">
        <v/>
      </c>
      <c r="C443" s="501" t="str">
        <v/>
      </c>
      <c r="D443" s="505"/>
      <c r="E443" s="505" t="s">
        <v>1698</v>
      </c>
      <c r="F443" s="822" t="str">
        <v/>
      </c>
    </row>
    <row r="444" spans="2:6" ht="14">
      <c r="B444" s="611" t="str">
        <v/>
      </c>
      <c r="C444" s="501" t="str">
        <v/>
      </c>
      <c r="D444" s="505"/>
      <c r="E444" s="505" t="s">
        <v>1698</v>
      </c>
      <c r="F444" s="822" t="str">
        <v/>
      </c>
    </row>
    <row r="445" spans="2:6" ht="14">
      <c r="B445" s="611" t="str">
        <v/>
      </c>
      <c r="C445" s="501" t="str">
        <v/>
      </c>
      <c r="D445" s="505"/>
      <c r="E445" s="505" t="s">
        <v>1698</v>
      </c>
      <c r="F445" s="822" t="str">
        <v/>
      </c>
    </row>
    <row r="446" spans="2:6" ht="14">
      <c r="B446" s="611" t="str">
        <v/>
      </c>
      <c r="C446" s="501" t="str">
        <v/>
      </c>
      <c r="D446" s="505"/>
      <c r="E446" s="505" t="s">
        <v>1698</v>
      </c>
      <c r="F446" s="822" t="str">
        <v/>
      </c>
    </row>
    <row r="447" spans="2:6" ht="14">
      <c r="B447" s="611" t="str">
        <v/>
      </c>
      <c r="C447" s="501" t="str">
        <v/>
      </c>
      <c r="D447" s="505"/>
      <c r="E447" s="505" t="s">
        <v>1698</v>
      </c>
      <c r="F447" s="822" t="str">
        <v/>
      </c>
    </row>
    <row r="448" spans="2:6" ht="14">
      <c r="B448" s="611" t="str">
        <v/>
      </c>
      <c r="C448" s="501" t="str">
        <v/>
      </c>
      <c r="D448" s="505"/>
      <c r="E448" s="505" t="s">
        <v>1698</v>
      </c>
      <c r="F448" s="822" t="str">
        <v/>
      </c>
    </row>
    <row r="449" spans="2:6" ht="14">
      <c r="B449" s="611" t="str">
        <v/>
      </c>
      <c r="C449" s="501" t="str">
        <v/>
      </c>
      <c r="D449" s="505"/>
      <c r="E449" s="505" t="s">
        <v>1698</v>
      </c>
      <c r="F449" s="822" t="str">
        <v/>
      </c>
    </row>
    <row r="450" spans="2:6" ht="14">
      <c r="B450" s="611" t="str">
        <v/>
      </c>
      <c r="C450" s="501" t="str">
        <v/>
      </c>
      <c r="D450" s="505"/>
      <c r="E450" s="505" t="s">
        <v>1698</v>
      </c>
      <c r="F450" s="822" t="str">
        <v/>
      </c>
    </row>
    <row r="451" spans="2:6" ht="14">
      <c r="B451" s="611" t="str">
        <v/>
      </c>
      <c r="C451" s="501" t="str">
        <v/>
      </c>
      <c r="D451" s="505"/>
      <c r="E451" s="505" t="s">
        <v>1698</v>
      </c>
      <c r="F451" s="822" t="str">
        <v/>
      </c>
    </row>
    <row r="452" spans="2:6" ht="14">
      <c r="B452" s="611" t="str">
        <v/>
      </c>
      <c r="C452" s="501" t="str">
        <v/>
      </c>
      <c r="D452" s="505"/>
      <c r="E452" s="505" t="s">
        <v>1698</v>
      </c>
      <c r="F452" s="822" t="str">
        <v/>
      </c>
    </row>
    <row r="453" spans="2:6" ht="14">
      <c r="B453" s="611" t="str">
        <v/>
      </c>
      <c r="C453" s="501" t="str">
        <v/>
      </c>
      <c r="D453" s="505"/>
      <c r="E453" s="505" t="s">
        <v>1698</v>
      </c>
      <c r="F453" s="822" t="str">
        <v/>
      </c>
    </row>
    <row r="454" spans="2:6" ht="14">
      <c r="B454" s="611" t="str">
        <v/>
      </c>
      <c r="C454" s="501" t="str">
        <v/>
      </c>
      <c r="D454" s="505"/>
      <c r="E454" s="505" t="s">
        <v>1698</v>
      </c>
      <c r="F454" s="822" t="str">
        <v/>
      </c>
    </row>
    <row r="455" spans="2:6" ht="14">
      <c r="B455" s="611" t="str">
        <v/>
      </c>
      <c r="C455" s="501" t="str">
        <v/>
      </c>
      <c r="D455" s="505"/>
      <c r="E455" s="505" t="s">
        <v>1698</v>
      </c>
      <c r="F455" s="822" t="str">
        <v/>
      </c>
    </row>
    <row r="456" spans="2:6" ht="14">
      <c r="B456" s="611" t="str">
        <v/>
      </c>
      <c r="C456" s="501" t="str">
        <v/>
      </c>
      <c r="D456" s="505"/>
      <c r="E456" s="505" t="s">
        <v>1698</v>
      </c>
      <c r="F456" s="822" t="str">
        <v/>
      </c>
    </row>
    <row r="457" spans="2:6" ht="14">
      <c r="B457" s="611" t="str">
        <v/>
      </c>
      <c r="C457" s="501" t="str">
        <v/>
      </c>
      <c r="D457" s="505"/>
      <c r="E457" s="505" t="s">
        <v>1698</v>
      </c>
      <c r="F457" s="822" t="str">
        <v/>
      </c>
    </row>
    <row r="458" spans="2:6" ht="14">
      <c r="B458" s="611" t="str">
        <v/>
      </c>
      <c r="C458" s="501" t="str">
        <v/>
      </c>
      <c r="D458" s="505"/>
      <c r="E458" s="505" t="s">
        <v>1698</v>
      </c>
      <c r="F458" s="822" t="str">
        <v/>
      </c>
    </row>
    <row r="459" spans="2:6" ht="14">
      <c r="B459" s="611" t="str">
        <v/>
      </c>
      <c r="C459" s="501" t="str">
        <v/>
      </c>
      <c r="D459" s="505"/>
      <c r="E459" s="505" t="s">
        <v>1698</v>
      </c>
      <c r="F459" s="822" t="str">
        <v/>
      </c>
    </row>
    <row r="460" spans="2:6" ht="14">
      <c r="B460" s="611" t="str">
        <v/>
      </c>
      <c r="C460" s="501" t="str">
        <v/>
      </c>
      <c r="D460" s="505"/>
      <c r="E460" s="505" t="s">
        <v>1698</v>
      </c>
      <c r="F460" s="822" t="str">
        <v/>
      </c>
    </row>
    <row r="461" spans="2:6" ht="14">
      <c r="B461" s="611" t="str">
        <v/>
      </c>
      <c r="C461" s="501" t="str">
        <v/>
      </c>
      <c r="D461" s="505"/>
      <c r="E461" s="505" t="s">
        <v>1698</v>
      </c>
      <c r="F461" s="822" t="str">
        <v/>
      </c>
    </row>
    <row r="462" spans="2:6" ht="14">
      <c r="B462" s="611" t="str">
        <v/>
      </c>
      <c r="C462" s="501" t="str">
        <v/>
      </c>
      <c r="D462" s="505"/>
      <c r="E462" s="505" t="s">
        <v>1698</v>
      </c>
      <c r="F462" s="822" t="str">
        <v/>
      </c>
    </row>
    <row r="463" spans="2:6" ht="14">
      <c r="B463" s="611" t="str">
        <v/>
      </c>
      <c r="C463" s="501" t="str">
        <v/>
      </c>
      <c r="D463" s="505"/>
      <c r="E463" s="505" t="s">
        <v>1698</v>
      </c>
      <c r="F463" s="822" t="str">
        <v/>
      </c>
    </row>
    <row r="464" spans="2:6" ht="14">
      <c r="B464" s="611" t="str">
        <v/>
      </c>
      <c r="C464" s="501" t="str">
        <v/>
      </c>
      <c r="D464" s="505"/>
      <c r="E464" s="505" t="s">
        <v>1698</v>
      </c>
      <c r="F464" s="822" t="str">
        <v/>
      </c>
    </row>
    <row r="465" spans="2:6" ht="14">
      <c r="B465" s="611" t="str">
        <v/>
      </c>
      <c r="C465" s="501" t="str">
        <v/>
      </c>
      <c r="D465" s="505"/>
      <c r="E465" s="505" t="s">
        <v>1698</v>
      </c>
      <c r="F465" s="822" t="str">
        <v/>
      </c>
    </row>
    <row r="466" spans="2:6" ht="14">
      <c r="B466" s="611" t="str">
        <v/>
      </c>
      <c r="C466" s="501" t="str">
        <v/>
      </c>
      <c r="D466" s="505"/>
      <c r="E466" s="505" t="s">
        <v>1698</v>
      </c>
      <c r="F466" s="822" t="str">
        <v/>
      </c>
    </row>
    <row r="467" spans="2:6" ht="14">
      <c r="B467" s="611" t="str">
        <v/>
      </c>
      <c r="C467" s="501" t="str">
        <v/>
      </c>
      <c r="D467" s="505"/>
      <c r="E467" s="505" t="s">
        <v>1698</v>
      </c>
      <c r="F467" s="822" t="str">
        <v/>
      </c>
    </row>
    <row r="468" spans="2:6" ht="14">
      <c r="B468" s="611" t="str">
        <v/>
      </c>
      <c r="C468" s="501" t="str">
        <v/>
      </c>
      <c r="D468" s="505"/>
      <c r="E468" s="505" t="s">
        <v>1698</v>
      </c>
      <c r="F468" s="822" t="str">
        <v/>
      </c>
    </row>
    <row r="469" spans="2:6" ht="14">
      <c r="B469" s="611" t="str">
        <v/>
      </c>
      <c r="C469" s="501" t="str">
        <v/>
      </c>
      <c r="D469" s="505"/>
      <c r="E469" s="505" t="s">
        <v>1698</v>
      </c>
      <c r="F469" s="822" t="str">
        <v/>
      </c>
    </row>
    <row r="470" spans="2:6" ht="14">
      <c r="B470" s="611" t="str">
        <v/>
      </c>
      <c r="C470" s="501" t="str">
        <v/>
      </c>
      <c r="D470" s="505"/>
      <c r="E470" s="505" t="s">
        <v>1698</v>
      </c>
      <c r="F470" s="822" t="str">
        <v/>
      </c>
    </row>
    <row r="471" spans="2:6" ht="14">
      <c r="B471" s="611" t="str">
        <v/>
      </c>
      <c r="C471" s="501" t="str">
        <v/>
      </c>
      <c r="D471" s="505"/>
      <c r="E471" s="505" t="s">
        <v>1698</v>
      </c>
      <c r="F471" s="822" t="str">
        <v/>
      </c>
    </row>
    <row r="472" spans="2:6" ht="14">
      <c r="B472" s="611" t="str">
        <v/>
      </c>
      <c r="C472" s="501" t="str">
        <v/>
      </c>
      <c r="D472" s="505"/>
      <c r="E472" s="505" t="s">
        <v>1698</v>
      </c>
      <c r="F472" s="822" t="str">
        <v/>
      </c>
    </row>
    <row r="473" spans="2:6" ht="14">
      <c r="B473" s="611" t="str">
        <v/>
      </c>
      <c r="C473" s="501" t="str">
        <v/>
      </c>
      <c r="D473" s="505"/>
      <c r="E473" s="505" t="s">
        <v>1698</v>
      </c>
      <c r="F473" s="822" t="str">
        <v/>
      </c>
    </row>
    <row r="474" spans="2:6" ht="14">
      <c r="B474" s="611" t="str">
        <v/>
      </c>
      <c r="C474" s="501" t="str">
        <v/>
      </c>
      <c r="D474" s="505"/>
      <c r="E474" s="505" t="s">
        <v>1698</v>
      </c>
      <c r="F474" s="822" t="str">
        <v/>
      </c>
    </row>
    <row r="475" spans="2:6" ht="14">
      <c r="B475" s="611" t="str">
        <v/>
      </c>
      <c r="C475" s="501" t="str">
        <v/>
      </c>
      <c r="D475" s="505"/>
      <c r="E475" s="505" t="s">
        <v>1698</v>
      </c>
      <c r="F475" s="822" t="str">
        <v/>
      </c>
    </row>
    <row r="476" spans="2:6" ht="14">
      <c r="B476" s="611" t="str">
        <v/>
      </c>
      <c r="C476" s="501" t="str">
        <v/>
      </c>
      <c r="D476" s="505"/>
      <c r="E476" s="505" t="s">
        <v>1698</v>
      </c>
      <c r="F476" s="822" t="str">
        <v/>
      </c>
    </row>
    <row r="477" spans="2:6" ht="14">
      <c r="B477" s="611" t="str">
        <v/>
      </c>
      <c r="C477" s="501" t="str">
        <v/>
      </c>
      <c r="D477" s="505"/>
      <c r="E477" s="505" t="s">
        <v>1698</v>
      </c>
      <c r="F477" s="822" t="str">
        <v/>
      </c>
    </row>
    <row r="478" spans="2:6" ht="14">
      <c r="B478" s="611" t="str">
        <v/>
      </c>
      <c r="C478" s="501" t="str">
        <v/>
      </c>
      <c r="D478" s="505"/>
      <c r="E478" s="505" t="s">
        <v>1698</v>
      </c>
      <c r="F478" s="822" t="str">
        <v/>
      </c>
    </row>
    <row r="479" spans="2:6" ht="14">
      <c r="B479" s="611" t="str">
        <v/>
      </c>
      <c r="C479" s="501" t="str">
        <v/>
      </c>
      <c r="D479" s="505"/>
      <c r="E479" s="505" t="s">
        <v>1698</v>
      </c>
      <c r="F479" s="822" t="str">
        <v/>
      </c>
    </row>
    <row r="480" spans="2:6" ht="14">
      <c r="B480" s="611" t="str">
        <v/>
      </c>
      <c r="C480" s="501" t="str">
        <v/>
      </c>
      <c r="D480" s="505"/>
      <c r="E480" s="505" t="s">
        <v>1698</v>
      </c>
      <c r="F480" s="822" t="str">
        <v/>
      </c>
    </row>
    <row r="481" spans="2:6" ht="14">
      <c r="B481" s="611" t="str">
        <v/>
      </c>
      <c r="C481" s="501" t="str">
        <v/>
      </c>
      <c r="D481" s="505"/>
      <c r="E481" s="505" t="s">
        <v>1698</v>
      </c>
      <c r="F481" s="822" t="str">
        <v/>
      </c>
    </row>
    <row r="482" spans="2:6" ht="14">
      <c r="B482" s="611" t="str">
        <v/>
      </c>
      <c r="C482" s="501" t="str">
        <v/>
      </c>
      <c r="D482" s="505"/>
      <c r="E482" s="505" t="s">
        <v>1698</v>
      </c>
      <c r="F482" s="822" t="str">
        <v/>
      </c>
    </row>
    <row r="483" spans="2:6" ht="14">
      <c r="B483" s="611" t="str">
        <v/>
      </c>
      <c r="C483" s="501" t="str">
        <v/>
      </c>
      <c r="D483" s="505"/>
      <c r="E483" s="505" t="s">
        <v>1698</v>
      </c>
      <c r="F483" s="822" t="str">
        <v/>
      </c>
    </row>
    <row r="484" spans="2:6" ht="14">
      <c r="B484" s="611" t="str">
        <v/>
      </c>
      <c r="C484" s="501" t="str">
        <v/>
      </c>
      <c r="D484" s="505"/>
      <c r="E484" s="505" t="s">
        <v>1698</v>
      </c>
      <c r="F484" s="822" t="str">
        <v/>
      </c>
    </row>
    <row r="485" spans="2:6" ht="14">
      <c r="B485" s="611" t="str">
        <v/>
      </c>
      <c r="C485" s="501" t="str">
        <v/>
      </c>
      <c r="D485" s="505"/>
      <c r="E485" s="505" t="s">
        <v>1698</v>
      </c>
      <c r="F485" s="822" t="str">
        <v/>
      </c>
    </row>
    <row r="486" spans="2:6" ht="14">
      <c r="B486" s="611" t="str">
        <v/>
      </c>
      <c r="C486" s="501" t="str">
        <v/>
      </c>
      <c r="D486" s="505"/>
      <c r="E486" s="505" t="s">
        <v>1698</v>
      </c>
      <c r="F486" s="822" t="str">
        <v/>
      </c>
    </row>
    <row r="487" spans="2:6" ht="14">
      <c r="B487" s="611" t="str">
        <v/>
      </c>
      <c r="C487" s="501" t="str">
        <v/>
      </c>
      <c r="D487" s="505"/>
      <c r="E487" s="505" t="s">
        <v>1698</v>
      </c>
      <c r="F487" s="822" t="str">
        <v/>
      </c>
    </row>
    <row r="488" spans="2:6" ht="14">
      <c r="B488" s="611" t="str">
        <v/>
      </c>
      <c r="C488" s="501" t="str">
        <v/>
      </c>
      <c r="D488" s="505"/>
      <c r="E488" s="505" t="s">
        <v>1698</v>
      </c>
      <c r="F488" s="822" t="str">
        <v/>
      </c>
    </row>
    <row r="489" spans="2:6" ht="14">
      <c r="B489" s="611" t="str">
        <v/>
      </c>
      <c r="C489" s="501" t="str">
        <v/>
      </c>
      <c r="D489" s="505"/>
      <c r="E489" s="505" t="s">
        <v>1698</v>
      </c>
      <c r="F489" s="822" t="str">
        <v/>
      </c>
    </row>
    <row r="490" spans="2:6" ht="14">
      <c r="B490" s="611" t="str">
        <v/>
      </c>
      <c r="C490" s="501" t="str">
        <v/>
      </c>
      <c r="D490" s="505"/>
      <c r="E490" s="505" t="s">
        <v>1698</v>
      </c>
      <c r="F490" s="822" t="str">
        <v/>
      </c>
    </row>
    <row r="491" spans="2:6" ht="14">
      <c r="B491" s="611" t="str">
        <v/>
      </c>
      <c r="C491" s="501" t="str">
        <v/>
      </c>
      <c r="D491" s="505"/>
      <c r="E491" s="505" t="s">
        <v>1698</v>
      </c>
      <c r="F491" s="822" t="str">
        <v/>
      </c>
    </row>
    <row r="492" spans="2:6" ht="14">
      <c r="B492" s="611" t="str">
        <v/>
      </c>
      <c r="C492" s="501" t="str">
        <v/>
      </c>
      <c r="D492" s="505"/>
      <c r="E492" s="505" t="s">
        <v>1698</v>
      </c>
      <c r="F492" s="822" t="str">
        <v/>
      </c>
    </row>
    <row r="493" spans="2:6" ht="14">
      <c r="B493" s="611" t="str">
        <v/>
      </c>
      <c r="C493" s="501" t="str">
        <v/>
      </c>
      <c r="D493" s="505"/>
      <c r="E493" s="505" t="s">
        <v>1698</v>
      </c>
      <c r="F493" s="822" t="str">
        <v/>
      </c>
    </row>
    <row r="494" spans="2:6" ht="14">
      <c r="B494" s="611" t="str">
        <v/>
      </c>
      <c r="C494" s="501" t="str">
        <v/>
      </c>
      <c r="D494" s="505"/>
      <c r="E494" s="505" t="s">
        <v>1698</v>
      </c>
      <c r="F494" s="822" t="str">
        <v/>
      </c>
    </row>
    <row r="495" spans="2:6" ht="14">
      <c r="B495" s="611" t="str">
        <v/>
      </c>
      <c r="C495" s="501" t="str">
        <v/>
      </c>
      <c r="D495" s="505"/>
      <c r="E495" s="505" t="s">
        <v>1698</v>
      </c>
      <c r="F495" s="822" t="str">
        <v/>
      </c>
    </row>
    <row r="496" spans="2:6" ht="14">
      <c r="B496" s="611" t="str">
        <v/>
      </c>
      <c r="C496" s="501" t="str">
        <v/>
      </c>
      <c r="D496" s="505"/>
      <c r="E496" s="505" t="s">
        <v>1698</v>
      </c>
      <c r="F496" s="822" t="str">
        <v/>
      </c>
    </row>
    <row r="497" spans="2:6" ht="14">
      <c r="B497" s="611" t="str">
        <v/>
      </c>
      <c r="C497" s="501" t="str">
        <v/>
      </c>
      <c r="D497" s="505"/>
      <c r="E497" s="505" t="s">
        <v>1698</v>
      </c>
      <c r="F497" s="822" t="str">
        <v/>
      </c>
    </row>
    <row r="498" spans="2:6" ht="14">
      <c r="B498" s="611" t="str">
        <v/>
      </c>
      <c r="C498" s="501" t="str">
        <v/>
      </c>
      <c r="D498" s="505"/>
      <c r="E498" s="505" t="s">
        <v>1698</v>
      </c>
      <c r="F498" s="822" t="str">
        <v/>
      </c>
    </row>
    <row r="499" spans="2:6" ht="14">
      <c r="B499" s="611" t="str">
        <v/>
      </c>
      <c r="C499" s="501" t="str">
        <v/>
      </c>
      <c r="D499" s="505"/>
      <c r="E499" s="505" t="s">
        <v>1698</v>
      </c>
      <c r="F499" s="822" t="str">
        <v/>
      </c>
    </row>
    <row r="500" spans="2:6" ht="14">
      <c r="B500" s="611" t="str">
        <v/>
      </c>
      <c r="C500" s="501" t="str">
        <v/>
      </c>
      <c r="D500" s="505"/>
      <c r="E500" s="505" t="s">
        <v>1698</v>
      </c>
      <c r="F500" s="822" t="str">
        <v/>
      </c>
    </row>
    <row r="501" spans="2:6" ht="14">
      <c r="B501" s="611" t="str">
        <v/>
      </c>
      <c r="C501" s="501" t="str">
        <v/>
      </c>
      <c r="D501" s="505"/>
      <c r="E501" s="505" t="s">
        <v>1698</v>
      </c>
      <c r="F501" s="822" t="str">
        <v/>
      </c>
    </row>
    <row r="502" spans="2:6" ht="14">
      <c r="B502" s="611" t="str">
        <v/>
      </c>
      <c r="C502" s="501" t="str">
        <v/>
      </c>
      <c r="D502" s="505"/>
      <c r="E502" s="505" t="s">
        <v>1698</v>
      </c>
      <c r="F502" s="822" t="str">
        <v/>
      </c>
    </row>
    <row r="503" spans="2:6" ht="14">
      <c r="B503" s="611" t="str">
        <v/>
      </c>
      <c r="C503" s="501" t="str">
        <v/>
      </c>
      <c r="D503" s="505"/>
      <c r="E503" s="505" t="s">
        <v>1698</v>
      </c>
      <c r="F503" s="822" t="str">
        <v/>
      </c>
    </row>
    <row r="504" spans="2:6" ht="14">
      <c r="B504" s="611" t="str">
        <v/>
      </c>
      <c r="C504" s="501" t="str">
        <v/>
      </c>
      <c r="D504" s="505"/>
      <c r="E504" s="505" t="s">
        <v>1698</v>
      </c>
      <c r="F504" s="822" t="str">
        <v/>
      </c>
    </row>
    <row r="505" spans="2:6" ht="14">
      <c r="B505" s="611" t="str">
        <v/>
      </c>
      <c r="C505" s="501" t="str">
        <v/>
      </c>
      <c r="D505" s="505"/>
      <c r="E505" s="505" t="s">
        <v>1698</v>
      </c>
      <c r="F505" s="822" t="str">
        <v/>
      </c>
    </row>
    <row r="506" spans="2:6" ht="14">
      <c r="B506" s="611" t="str">
        <v/>
      </c>
      <c r="C506" s="501" t="str">
        <v/>
      </c>
      <c r="D506" s="505"/>
      <c r="E506" s="505" t="s">
        <v>1698</v>
      </c>
      <c r="F506" s="822" t="str">
        <v/>
      </c>
    </row>
    <row r="507" spans="2:6" ht="14">
      <c r="B507" s="611" t="str">
        <v/>
      </c>
      <c r="C507" s="501" t="str">
        <v/>
      </c>
      <c r="D507" s="505"/>
      <c r="E507" s="505" t="s">
        <v>1698</v>
      </c>
      <c r="F507" s="822" t="str">
        <v/>
      </c>
    </row>
    <row r="508" spans="2:6" ht="14">
      <c r="B508" s="611" t="str">
        <v/>
      </c>
      <c r="C508" s="501" t="str">
        <v/>
      </c>
      <c r="D508" s="505"/>
      <c r="E508" s="505" t="s">
        <v>1698</v>
      </c>
      <c r="F508" s="822" t="str">
        <v/>
      </c>
    </row>
    <row r="509" spans="2:6" ht="14">
      <c r="B509" s="611" t="str">
        <v/>
      </c>
      <c r="C509" s="501" t="str">
        <v/>
      </c>
      <c r="D509" s="505"/>
      <c r="E509" s="505" t="s">
        <v>1698</v>
      </c>
      <c r="F509" s="822" t="str">
        <v/>
      </c>
    </row>
    <row r="510" spans="2:6" ht="14">
      <c r="B510" s="611" t="str">
        <v/>
      </c>
      <c r="C510" s="501" t="str">
        <v/>
      </c>
      <c r="D510" s="505"/>
      <c r="E510" s="505" t="s">
        <v>1698</v>
      </c>
      <c r="F510" s="822" t="str">
        <v/>
      </c>
    </row>
    <row r="511" spans="2:6" ht="14">
      <c r="B511" s="611" t="str">
        <v/>
      </c>
      <c r="C511" s="501" t="str">
        <v/>
      </c>
      <c r="D511" s="505"/>
      <c r="E511" s="505" t="s">
        <v>1698</v>
      </c>
      <c r="F511" s="822" t="str">
        <v/>
      </c>
    </row>
    <row r="512" spans="2:6" ht="14">
      <c r="B512" s="611" t="str">
        <v/>
      </c>
      <c r="C512" s="501" t="str">
        <v/>
      </c>
      <c r="D512" s="505"/>
      <c r="E512" s="505" t="s">
        <v>1698</v>
      </c>
      <c r="F512" s="822" t="str">
        <v/>
      </c>
    </row>
    <row r="513" spans="2:6" ht="14">
      <c r="B513" s="611" t="str">
        <v/>
      </c>
      <c r="C513" s="501" t="str">
        <v/>
      </c>
      <c r="D513" s="505"/>
      <c r="E513" s="505" t="s">
        <v>1698</v>
      </c>
      <c r="F513" s="822" t="str">
        <v/>
      </c>
    </row>
    <row r="514" spans="2:6" ht="14">
      <c r="B514" s="611" t="str">
        <v/>
      </c>
      <c r="C514" s="501" t="str">
        <v/>
      </c>
      <c r="D514" s="505"/>
      <c r="E514" s="505" t="s">
        <v>1698</v>
      </c>
      <c r="F514" s="822" t="str">
        <v/>
      </c>
    </row>
    <row r="515" spans="2:6" ht="14">
      <c r="B515" s="611" t="str">
        <v/>
      </c>
      <c r="C515" s="501" t="str">
        <v/>
      </c>
      <c r="D515" s="505"/>
      <c r="E515" s="505" t="s">
        <v>1698</v>
      </c>
      <c r="F515" s="822" t="str">
        <v/>
      </c>
    </row>
    <row r="516" spans="2:6" ht="14">
      <c r="B516" s="611" t="str">
        <v/>
      </c>
      <c r="C516" s="501" t="str">
        <v/>
      </c>
      <c r="D516" s="505"/>
      <c r="E516" s="505" t="s">
        <v>1698</v>
      </c>
      <c r="F516" s="822" t="str">
        <v/>
      </c>
    </row>
    <row r="517" spans="2:6" ht="14">
      <c r="B517" s="611" t="str">
        <v/>
      </c>
      <c r="C517" s="501" t="str">
        <v/>
      </c>
      <c r="D517" s="505"/>
      <c r="E517" s="505" t="s">
        <v>1698</v>
      </c>
      <c r="F517" s="822" t="str">
        <v/>
      </c>
    </row>
    <row r="518" spans="2:6" ht="14">
      <c r="B518" s="611" t="str">
        <v/>
      </c>
      <c r="C518" s="501" t="str">
        <v/>
      </c>
      <c r="D518" s="505"/>
      <c r="E518" s="505" t="s">
        <v>1698</v>
      </c>
      <c r="F518" s="822" t="str">
        <v/>
      </c>
    </row>
    <row r="519" spans="2:6" ht="14">
      <c r="B519" s="611" t="str">
        <v/>
      </c>
      <c r="C519" s="501" t="str">
        <v/>
      </c>
      <c r="D519" s="505"/>
      <c r="E519" s="505" t="s">
        <v>1698</v>
      </c>
      <c r="F519" s="822" t="str">
        <v/>
      </c>
    </row>
    <row r="520" spans="2:6" ht="14">
      <c r="B520" s="611" t="str">
        <v/>
      </c>
      <c r="C520" s="501" t="str">
        <v/>
      </c>
      <c r="D520" s="505"/>
      <c r="E520" s="505" t="s">
        <v>1698</v>
      </c>
      <c r="F520" s="822" t="str">
        <v/>
      </c>
    </row>
    <row r="521" spans="2:6" ht="14">
      <c r="B521" s="611" t="str">
        <v/>
      </c>
      <c r="C521" s="501" t="str">
        <v/>
      </c>
      <c r="D521" s="505"/>
      <c r="E521" s="505" t="s">
        <v>1698</v>
      </c>
      <c r="F521" s="822" t="str">
        <v/>
      </c>
    </row>
    <row r="522" spans="2:6" ht="14">
      <c r="B522" s="611" t="str">
        <v/>
      </c>
      <c r="C522" s="501" t="str">
        <v/>
      </c>
      <c r="D522" s="505"/>
      <c r="E522" s="505" t="s">
        <v>1698</v>
      </c>
      <c r="F522" s="822" t="str">
        <v/>
      </c>
    </row>
    <row r="523" spans="2:6" ht="14">
      <c r="B523" s="611" t="str">
        <v/>
      </c>
      <c r="C523" s="501" t="str">
        <v/>
      </c>
      <c r="D523" s="505"/>
      <c r="E523" s="505" t="s">
        <v>1698</v>
      </c>
      <c r="F523" s="822" t="str">
        <v/>
      </c>
    </row>
    <row r="524" spans="2:6" ht="14">
      <c r="B524" s="611" t="str">
        <v/>
      </c>
      <c r="C524" s="501" t="str">
        <v/>
      </c>
      <c r="D524" s="505"/>
      <c r="E524" s="505" t="s">
        <v>1698</v>
      </c>
      <c r="F524" s="822" t="str">
        <v/>
      </c>
    </row>
    <row r="525" spans="2:6" ht="14">
      <c r="B525" s="611" t="str">
        <v/>
      </c>
      <c r="C525" s="501" t="str">
        <v/>
      </c>
      <c r="D525" s="505"/>
      <c r="E525" s="505" t="s">
        <v>1698</v>
      </c>
      <c r="F525" s="822" t="str">
        <v/>
      </c>
    </row>
    <row r="526" spans="2:6" ht="14">
      <c r="B526" s="611" t="str">
        <v/>
      </c>
      <c r="C526" s="501" t="str">
        <v/>
      </c>
      <c r="D526" s="505"/>
      <c r="E526" s="505" t="s">
        <v>1698</v>
      </c>
      <c r="F526" s="822" t="str">
        <v/>
      </c>
    </row>
    <row r="527" spans="2:6" ht="14">
      <c r="B527" s="611" t="str">
        <v/>
      </c>
      <c r="C527" s="501" t="str">
        <v/>
      </c>
      <c r="D527" s="505"/>
      <c r="E527" s="505" t="s">
        <v>1698</v>
      </c>
      <c r="F527" s="822" t="str">
        <v/>
      </c>
    </row>
    <row r="528" spans="2:6" ht="14">
      <c r="B528" s="611" t="str">
        <v/>
      </c>
      <c r="C528" s="501" t="str">
        <v/>
      </c>
      <c r="D528" s="505"/>
      <c r="E528" s="505" t="s">
        <v>1698</v>
      </c>
      <c r="F528" s="822" t="str">
        <v/>
      </c>
    </row>
    <row r="529" spans="2:6" ht="14">
      <c r="B529" s="611" t="str">
        <v/>
      </c>
      <c r="C529" s="501" t="str">
        <v/>
      </c>
      <c r="D529" s="505"/>
      <c r="E529" s="505" t="s">
        <v>1698</v>
      </c>
      <c r="F529" s="822" t="str">
        <v/>
      </c>
    </row>
    <row r="530" spans="2:6" ht="14">
      <c r="B530" s="611" t="str">
        <v/>
      </c>
      <c r="C530" s="501" t="str">
        <v/>
      </c>
      <c r="D530" s="505"/>
      <c r="E530" s="505" t="s">
        <v>1698</v>
      </c>
      <c r="F530" s="822" t="str">
        <v/>
      </c>
    </row>
    <row r="531" spans="2:6" ht="14">
      <c r="B531" s="611" t="str">
        <v/>
      </c>
      <c r="C531" s="501" t="str">
        <v/>
      </c>
      <c r="D531" s="505"/>
      <c r="E531" s="505" t="s">
        <v>1698</v>
      </c>
      <c r="F531" s="822" t="str">
        <v/>
      </c>
    </row>
    <row r="532" spans="2:6" ht="14">
      <c r="B532" s="611" t="str">
        <v/>
      </c>
      <c r="C532" s="501" t="str">
        <v/>
      </c>
      <c r="D532" s="505"/>
      <c r="E532" s="505" t="s">
        <v>1698</v>
      </c>
      <c r="F532" s="822" t="str">
        <v/>
      </c>
    </row>
    <row r="533" spans="2:6" ht="14">
      <c r="B533" s="611" t="str">
        <v/>
      </c>
      <c r="C533" s="501" t="str">
        <v/>
      </c>
      <c r="D533" s="505"/>
      <c r="E533" s="505" t="s">
        <v>1698</v>
      </c>
      <c r="F533" s="822" t="str">
        <v/>
      </c>
    </row>
    <row r="534" spans="2:6" ht="14">
      <c r="B534" s="611" t="str">
        <v/>
      </c>
      <c r="C534" s="501" t="str">
        <v/>
      </c>
      <c r="D534" s="505"/>
      <c r="E534" s="505" t="s">
        <v>1698</v>
      </c>
      <c r="F534" s="822" t="str">
        <v/>
      </c>
    </row>
    <row r="535" spans="2:6" ht="14">
      <c r="B535" s="611" t="str">
        <v/>
      </c>
      <c r="C535" s="501" t="str">
        <v/>
      </c>
      <c r="D535" s="505"/>
      <c r="E535" s="505" t="s">
        <v>1698</v>
      </c>
      <c r="F535" s="822" t="str">
        <v/>
      </c>
    </row>
    <row r="536" spans="2:6" ht="14">
      <c r="B536" s="611" t="str">
        <v/>
      </c>
      <c r="C536" s="501" t="str">
        <v/>
      </c>
      <c r="D536" s="505"/>
      <c r="E536" s="505" t="s">
        <v>1698</v>
      </c>
      <c r="F536" s="822" t="str">
        <v/>
      </c>
    </row>
    <row r="537" spans="2:6" ht="14">
      <c r="B537" s="611" t="str">
        <v/>
      </c>
      <c r="C537" s="501" t="str">
        <v/>
      </c>
      <c r="D537" s="505"/>
      <c r="E537" s="505" t="s">
        <v>1698</v>
      </c>
      <c r="F537" s="822" t="str">
        <v/>
      </c>
    </row>
    <row r="538" spans="2:6" ht="14">
      <c r="B538" s="611" t="str">
        <v/>
      </c>
      <c r="C538" s="501" t="str">
        <v/>
      </c>
      <c r="D538" s="505"/>
      <c r="E538" s="505" t="s">
        <v>1698</v>
      </c>
      <c r="F538" s="822" t="str">
        <v/>
      </c>
    </row>
    <row r="539" spans="2:6" ht="14">
      <c r="B539" s="611" t="str">
        <v/>
      </c>
      <c r="C539" s="501" t="str">
        <v/>
      </c>
      <c r="D539" s="505"/>
      <c r="E539" s="505" t="s">
        <v>1698</v>
      </c>
      <c r="F539" s="822" t="str">
        <v/>
      </c>
    </row>
    <row r="540" spans="2:6" ht="14">
      <c r="B540" s="611" t="str">
        <v/>
      </c>
      <c r="C540" s="501" t="str">
        <v/>
      </c>
      <c r="D540" s="505"/>
      <c r="E540" s="505" t="s">
        <v>1698</v>
      </c>
      <c r="F540" s="822" t="str">
        <v/>
      </c>
    </row>
    <row r="541" spans="2:6" ht="14">
      <c r="B541" s="611" t="str">
        <v/>
      </c>
      <c r="C541" s="501" t="str">
        <v/>
      </c>
      <c r="D541" s="505"/>
      <c r="E541" s="505" t="s">
        <v>1698</v>
      </c>
      <c r="F541" s="822" t="str">
        <v/>
      </c>
    </row>
    <row r="542" spans="2:6" ht="14">
      <c r="B542" s="611" t="str">
        <v/>
      </c>
      <c r="C542" s="501" t="str">
        <v/>
      </c>
      <c r="D542" s="505"/>
      <c r="E542" s="505" t="s">
        <v>1698</v>
      </c>
      <c r="F542" s="822" t="str">
        <v/>
      </c>
    </row>
    <row r="543" spans="2:6" ht="14">
      <c r="B543" s="611" t="str">
        <v/>
      </c>
      <c r="C543" s="501" t="str">
        <v/>
      </c>
      <c r="D543" s="505"/>
      <c r="E543" s="505" t="s">
        <v>1698</v>
      </c>
      <c r="F543" s="822" t="str">
        <v/>
      </c>
    </row>
    <row r="544" spans="2:6" ht="14">
      <c r="B544" s="611" t="str">
        <v/>
      </c>
      <c r="C544" s="501" t="str">
        <v/>
      </c>
      <c r="D544" s="505"/>
      <c r="E544" s="505" t="s">
        <v>1698</v>
      </c>
      <c r="F544" s="822" t="str">
        <v/>
      </c>
    </row>
    <row r="545" spans="2:6" ht="14">
      <c r="B545" s="611" t="str">
        <v/>
      </c>
      <c r="C545" s="501" t="str">
        <v/>
      </c>
      <c r="D545" s="505"/>
      <c r="E545" s="505" t="s">
        <v>1698</v>
      </c>
      <c r="F545" s="822" t="str">
        <v/>
      </c>
    </row>
    <row r="546" spans="2:6" ht="14">
      <c r="B546" s="611" t="str">
        <v/>
      </c>
      <c r="C546" s="501" t="str">
        <v/>
      </c>
      <c r="D546" s="505"/>
      <c r="E546" s="505" t="s">
        <v>1698</v>
      </c>
      <c r="F546" s="822" t="str">
        <v/>
      </c>
    </row>
    <row r="547" spans="2:6" ht="14">
      <c r="B547" s="611" t="str">
        <v/>
      </c>
      <c r="C547" s="501" t="str">
        <v/>
      </c>
      <c r="D547" s="505"/>
      <c r="E547" s="505" t="s">
        <v>1698</v>
      </c>
      <c r="F547" s="822" t="str">
        <v/>
      </c>
    </row>
    <row r="548" spans="2:6" ht="14">
      <c r="B548" s="611" t="str">
        <v/>
      </c>
      <c r="C548" s="501" t="str">
        <v/>
      </c>
      <c r="D548" s="505"/>
      <c r="E548" s="505" t="s">
        <v>1698</v>
      </c>
      <c r="F548" s="822" t="str">
        <v/>
      </c>
    </row>
    <row r="549" spans="2:6" ht="14">
      <c r="B549" s="611" t="str">
        <v/>
      </c>
      <c r="C549" s="501" t="str">
        <v/>
      </c>
      <c r="D549" s="505"/>
      <c r="E549" s="505" t="s">
        <v>1698</v>
      </c>
      <c r="F549" s="822" t="str">
        <v/>
      </c>
    </row>
    <row r="550" spans="2:6" ht="14">
      <c r="B550" s="611" t="str">
        <v/>
      </c>
      <c r="C550" s="501" t="str">
        <v/>
      </c>
      <c r="D550" s="505"/>
      <c r="E550" s="505" t="s">
        <v>1698</v>
      </c>
      <c r="F550" s="822" t="str">
        <v/>
      </c>
    </row>
    <row r="551" spans="2:6" ht="14">
      <c r="B551" s="611" t="str">
        <v/>
      </c>
      <c r="C551" s="501" t="str">
        <v/>
      </c>
      <c r="D551" s="505"/>
      <c r="E551" s="505" t="s">
        <v>1698</v>
      </c>
      <c r="F551" s="822" t="str">
        <v/>
      </c>
    </row>
    <row r="552" spans="2:6" ht="14">
      <c r="B552" s="611" t="str">
        <v/>
      </c>
      <c r="C552" s="501" t="str">
        <v/>
      </c>
      <c r="D552" s="505"/>
      <c r="E552" s="505" t="s">
        <v>1698</v>
      </c>
      <c r="F552" s="822" t="str">
        <v/>
      </c>
    </row>
    <row r="553" spans="2:6" ht="14">
      <c r="B553" s="611" t="str">
        <v/>
      </c>
      <c r="C553" s="501" t="str">
        <v/>
      </c>
      <c r="D553" s="505"/>
      <c r="E553" s="505" t="s">
        <v>1698</v>
      </c>
      <c r="F553" s="822" t="str">
        <v/>
      </c>
    </row>
    <row r="554" spans="2:6" ht="14">
      <c r="B554" s="611" t="str">
        <v/>
      </c>
      <c r="C554" s="501" t="str">
        <v/>
      </c>
      <c r="D554" s="505"/>
      <c r="E554" s="505" t="s">
        <v>1698</v>
      </c>
      <c r="F554" s="822" t="str">
        <v/>
      </c>
    </row>
    <row r="555" spans="2:6" ht="14">
      <c r="B555" s="611" t="str">
        <v/>
      </c>
      <c r="C555" s="501" t="str">
        <v/>
      </c>
      <c r="D555" s="505"/>
      <c r="E555" s="505" t="s">
        <v>1698</v>
      </c>
      <c r="F555" s="822" t="str">
        <v/>
      </c>
    </row>
    <row r="556" spans="2:6" ht="14">
      <c r="B556" s="611" t="str">
        <v/>
      </c>
      <c r="C556" s="501" t="str">
        <v/>
      </c>
      <c r="D556" s="505"/>
      <c r="E556" s="505" t="s">
        <v>1698</v>
      </c>
      <c r="F556" s="822" t="str">
        <v/>
      </c>
    </row>
    <row r="557" spans="2:6" ht="14">
      <c r="B557" s="611" t="str">
        <v/>
      </c>
      <c r="C557" s="501" t="str">
        <v/>
      </c>
      <c r="D557" s="505"/>
      <c r="E557" s="505" t="s">
        <v>1698</v>
      </c>
      <c r="F557" s="822" t="str">
        <v/>
      </c>
    </row>
    <row r="558" spans="2:6" ht="14">
      <c r="B558" s="611" t="str">
        <v/>
      </c>
      <c r="C558" s="501" t="str">
        <v/>
      </c>
      <c r="D558" s="505"/>
      <c r="E558" s="505" t="s">
        <v>1698</v>
      </c>
      <c r="F558" s="822" t="str">
        <v/>
      </c>
    </row>
    <row r="559" spans="2:6" ht="14">
      <c r="B559" s="611" t="str">
        <v/>
      </c>
      <c r="C559" s="501" t="str">
        <v/>
      </c>
      <c r="D559" s="505"/>
      <c r="E559" s="505" t="s">
        <v>1698</v>
      </c>
      <c r="F559" s="822" t="str">
        <v/>
      </c>
    </row>
    <row r="560" spans="2:6" ht="14">
      <c r="B560" s="611" t="str">
        <v/>
      </c>
      <c r="C560" s="501" t="str">
        <v/>
      </c>
      <c r="D560" s="505"/>
      <c r="E560" s="505" t="s">
        <v>1698</v>
      </c>
      <c r="F560" s="822" t="str">
        <v/>
      </c>
    </row>
    <row r="561" spans="2:6" ht="14">
      <c r="B561" s="611" t="str">
        <v/>
      </c>
      <c r="C561" s="501" t="str">
        <v/>
      </c>
      <c r="D561" s="505"/>
      <c r="E561" s="505" t="s">
        <v>1698</v>
      </c>
      <c r="F561" s="822" t="str">
        <v/>
      </c>
    </row>
    <row r="562" spans="2:6" ht="14">
      <c r="B562" s="611" t="str">
        <v/>
      </c>
      <c r="C562" s="501" t="str">
        <v/>
      </c>
      <c r="D562" s="505"/>
      <c r="E562" s="505" t="s">
        <v>1698</v>
      </c>
      <c r="F562" s="822" t="str">
        <v/>
      </c>
    </row>
    <row r="563" spans="2:6" ht="14">
      <c r="B563" s="611" t="str">
        <v/>
      </c>
      <c r="C563" s="501" t="str">
        <v/>
      </c>
      <c r="D563" s="505"/>
      <c r="E563" s="505" t="s">
        <v>1698</v>
      </c>
      <c r="F563" s="822" t="str">
        <v/>
      </c>
    </row>
    <row r="564" spans="2:6" ht="14">
      <c r="B564" s="611" t="str">
        <v/>
      </c>
      <c r="C564" s="501" t="str">
        <v/>
      </c>
      <c r="D564" s="505"/>
      <c r="E564" s="505" t="s">
        <v>1698</v>
      </c>
      <c r="F564" s="822" t="str">
        <v/>
      </c>
    </row>
    <row r="565" spans="2:6" ht="14">
      <c r="B565" s="611" t="str">
        <v/>
      </c>
      <c r="C565" s="501" t="str">
        <v/>
      </c>
      <c r="D565" s="505"/>
      <c r="E565" s="505" t="s">
        <v>1698</v>
      </c>
      <c r="F565" s="822" t="str">
        <v/>
      </c>
    </row>
    <row r="566" spans="2:6" ht="14">
      <c r="B566" s="611" t="str">
        <v/>
      </c>
      <c r="C566" s="501" t="str">
        <v/>
      </c>
      <c r="D566" s="505"/>
      <c r="E566" s="505" t="s">
        <v>1698</v>
      </c>
      <c r="F566" s="822" t="str">
        <v/>
      </c>
    </row>
    <row r="567" spans="2:6" ht="14">
      <c r="B567" s="611" t="str">
        <v/>
      </c>
      <c r="C567" s="501" t="str">
        <v/>
      </c>
      <c r="D567" s="505"/>
      <c r="E567" s="505" t="s">
        <v>1698</v>
      </c>
      <c r="F567" s="822" t="str">
        <v/>
      </c>
    </row>
    <row r="568" spans="2:6" ht="14">
      <c r="B568" s="611" t="str">
        <v/>
      </c>
      <c r="C568" s="501" t="str">
        <v/>
      </c>
      <c r="D568" s="505"/>
      <c r="E568" s="505" t="s">
        <v>1698</v>
      </c>
      <c r="F568" s="822" t="str">
        <v/>
      </c>
    </row>
    <row r="569" spans="2:6" ht="14">
      <c r="B569" s="611" t="str">
        <v/>
      </c>
      <c r="C569" s="501" t="str">
        <v/>
      </c>
      <c r="D569" s="505"/>
      <c r="E569" s="505" t="s">
        <v>1698</v>
      </c>
      <c r="F569" s="822" t="str">
        <v/>
      </c>
    </row>
    <row r="570" spans="2:6" ht="14">
      <c r="B570" s="611" t="str">
        <v/>
      </c>
      <c r="C570" s="501" t="str">
        <v/>
      </c>
      <c r="D570" s="505"/>
      <c r="E570" s="505" t="s">
        <v>1698</v>
      </c>
      <c r="F570" s="822" t="str">
        <v/>
      </c>
    </row>
    <row r="571" spans="2:6" ht="14">
      <c r="B571" s="611" t="str">
        <v/>
      </c>
      <c r="C571" s="501" t="str">
        <v/>
      </c>
      <c r="D571" s="505"/>
      <c r="E571" s="505" t="s">
        <v>1698</v>
      </c>
      <c r="F571" s="822" t="str">
        <v/>
      </c>
    </row>
    <row r="572" spans="2:6" ht="14">
      <c r="B572" s="611" t="str">
        <v/>
      </c>
      <c r="C572" s="501" t="str">
        <v/>
      </c>
      <c r="D572" s="505"/>
      <c r="E572" s="505" t="s">
        <v>1698</v>
      </c>
      <c r="F572" s="822" t="str">
        <v/>
      </c>
    </row>
    <row r="573" spans="2:6" ht="14">
      <c r="B573" s="611" t="str">
        <v/>
      </c>
      <c r="C573" s="501" t="str">
        <v/>
      </c>
      <c r="D573" s="505"/>
      <c r="E573" s="505" t="s">
        <v>1698</v>
      </c>
      <c r="F573" s="822" t="str">
        <v/>
      </c>
    </row>
    <row r="574" spans="2:6" ht="14">
      <c r="B574" s="611" t="str">
        <v/>
      </c>
      <c r="C574" s="501" t="str">
        <v/>
      </c>
      <c r="D574" s="505"/>
      <c r="E574" s="505" t="s">
        <v>1698</v>
      </c>
      <c r="F574" s="822" t="str">
        <v/>
      </c>
    </row>
    <row r="575" spans="2:6" ht="14">
      <c r="B575" s="611" t="str">
        <v/>
      </c>
      <c r="C575" s="501" t="str">
        <v/>
      </c>
      <c r="D575" s="505"/>
      <c r="E575" s="505" t="s">
        <v>1698</v>
      </c>
      <c r="F575" s="822" t="str">
        <v/>
      </c>
    </row>
    <row r="576" spans="2:6" ht="14">
      <c r="B576" s="611" t="str">
        <v/>
      </c>
      <c r="C576" s="501" t="str">
        <v/>
      </c>
      <c r="D576" s="505"/>
      <c r="E576" s="505" t="s">
        <v>1698</v>
      </c>
      <c r="F576" s="822" t="str">
        <v/>
      </c>
    </row>
    <row r="577" spans="2:6" ht="14">
      <c r="B577" s="611" t="str">
        <v/>
      </c>
      <c r="C577" s="501" t="str">
        <v/>
      </c>
      <c r="D577" s="505"/>
      <c r="E577" s="505" t="s">
        <v>1698</v>
      </c>
      <c r="F577" s="822" t="str">
        <v/>
      </c>
    </row>
    <row r="578" spans="2:6" ht="14">
      <c r="B578" s="611" t="str">
        <v/>
      </c>
      <c r="C578" s="501" t="str">
        <v/>
      </c>
      <c r="D578" s="505"/>
      <c r="E578" s="505" t="s">
        <v>1698</v>
      </c>
      <c r="F578" s="822" t="str">
        <v/>
      </c>
    </row>
    <row r="579" spans="2:6" ht="14">
      <c r="B579" s="611" t="str">
        <v/>
      </c>
      <c r="C579" s="501" t="str">
        <v/>
      </c>
      <c r="D579" s="505"/>
      <c r="E579" s="505" t="s">
        <v>1698</v>
      </c>
      <c r="F579" s="822" t="str">
        <v/>
      </c>
    </row>
    <row r="580" spans="2:6" ht="14">
      <c r="B580" s="611" t="str">
        <v/>
      </c>
      <c r="C580" s="501" t="str">
        <v/>
      </c>
      <c r="D580" s="505"/>
      <c r="E580" s="505" t="s">
        <v>1698</v>
      </c>
      <c r="F580" s="822" t="str">
        <v/>
      </c>
    </row>
    <row r="581" spans="2:6" ht="14">
      <c r="B581" s="611" t="str">
        <v/>
      </c>
      <c r="C581" s="501" t="str">
        <v/>
      </c>
      <c r="D581" s="505"/>
      <c r="E581" s="505" t="s">
        <v>1698</v>
      </c>
      <c r="F581" s="822" t="str">
        <v/>
      </c>
    </row>
    <row r="582" spans="2:6" ht="14">
      <c r="B582" s="611" t="str">
        <v/>
      </c>
      <c r="C582" s="501" t="str">
        <v/>
      </c>
      <c r="D582" s="505"/>
      <c r="E582" s="505" t="s">
        <v>1698</v>
      </c>
      <c r="F582" s="822" t="str">
        <v/>
      </c>
    </row>
    <row r="583" spans="2:6" ht="14">
      <c r="B583" s="611" t="str">
        <v/>
      </c>
      <c r="C583" s="501" t="str">
        <v/>
      </c>
      <c r="D583" s="505"/>
      <c r="E583" s="505" t="s">
        <v>1698</v>
      </c>
      <c r="F583" s="822" t="str">
        <v/>
      </c>
    </row>
    <row r="584" spans="2:6" ht="14">
      <c r="B584" s="611" t="str">
        <v/>
      </c>
      <c r="C584" s="501" t="str">
        <v/>
      </c>
      <c r="D584" s="505"/>
      <c r="E584" s="505" t="s">
        <v>1698</v>
      </c>
      <c r="F584" s="822" t="str">
        <v/>
      </c>
    </row>
    <row r="585" spans="2:6" ht="14">
      <c r="B585" s="611" t="str">
        <v/>
      </c>
      <c r="C585" s="501" t="str">
        <v/>
      </c>
      <c r="D585" s="505"/>
      <c r="E585" s="505" t="s">
        <v>1698</v>
      </c>
      <c r="F585" s="822" t="str">
        <v/>
      </c>
    </row>
    <row r="586" spans="2:6" ht="14">
      <c r="B586" s="611" t="str">
        <v/>
      </c>
      <c r="C586" s="501" t="str">
        <v/>
      </c>
      <c r="D586" s="505"/>
      <c r="E586" s="505" t="s">
        <v>1698</v>
      </c>
      <c r="F586" s="822" t="str">
        <v/>
      </c>
    </row>
    <row r="587" spans="2:6" ht="14">
      <c r="B587" s="611" t="str">
        <v/>
      </c>
      <c r="C587" s="501" t="str">
        <v/>
      </c>
      <c r="D587" s="505"/>
      <c r="E587" s="505" t="s">
        <v>1698</v>
      </c>
      <c r="F587" s="822" t="str">
        <v/>
      </c>
    </row>
    <row r="588" spans="2:6" ht="14">
      <c r="B588" s="611" t="str">
        <v/>
      </c>
      <c r="C588" s="501" t="str">
        <v/>
      </c>
      <c r="D588" s="505"/>
      <c r="E588" s="505" t="s">
        <v>1698</v>
      </c>
      <c r="F588" s="822" t="str">
        <v/>
      </c>
    </row>
    <row r="589" spans="2:6" ht="14">
      <c r="B589" s="611" t="str">
        <v/>
      </c>
      <c r="C589" s="501" t="str">
        <v/>
      </c>
      <c r="D589" s="505"/>
      <c r="E589" s="505" t="s">
        <v>1698</v>
      </c>
      <c r="F589" s="822" t="str">
        <v/>
      </c>
    </row>
    <row r="590" spans="2:6" ht="14">
      <c r="B590" s="611" t="str">
        <v/>
      </c>
      <c r="C590" s="501" t="str">
        <v/>
      </c>
      <c r="D590" s="505"/>
      <c r="E590" s="505" t="s">
        <v>1698</v>
      </c>
      <c r="F590" s="822" t="str">
        <v/>
      </c>
    </row>
    <row r="591" spans="2:6" ht="14">
      <c r="B591" s="611" t="str">
        <v/>
      </c>
      <c r="C591" s="501" t="str">
        <v/>
      </c>
      <c r="D591" s="505"/>
      <c r="E591" s="505" t="s">
        <v>1698</v>
      </c>
      <c r="F591" s="822" t="str">
        <v/>
      </c>
    </row>
    <row r="592" spans="2:6" ht="14">
      <c r="B592" s="611" t="str">
        <v/>
      </c>
      <c r="C592" s="501" t="str">
        <v/>
      </c>
      <c r="D592" s="505"/>
      <c r="E592" s="505" t="s">
        <v>1698</v>
      </c>
      <c r="F592" s="822" t="str">
        <v/>
      </c>
    </row>
    <row r="593" spans="2:6" ht="14">
      <c r="B593" s="611" t="str">
        <v/>
      </c>
      <c r="C593" s="501" t="str">
        <v/>
      </c>
      <c r="D593" s="505"/>
      <c r="E593" s="505" t="s">
        <v>1698</v>
      </c>
      <c r="F593" s="822" t="str">
        <v/>
      </c>
    </row>
    <row r="594" spans="2:6" ht="14">
      <c r="B594" s="611" t="str">
        <v/>
      </c>
      <c r="C594" s="501" t="str">
        <v/>
      </c>
      <c r="D594" s="505"/>
      <c r="E594" s="505" t="s">
        <v>1698</v>
      </c>
      <c r="F594" s="822" t="str">
        <v/>
      </c>
    </row>
    <row r="595" spans="2:6" ht="14">
      <c r="B595" s="611" t="str">
        <v/>
      </c>
      <c r="C595" s="501" t="str">
        <v/>
      </c>
      <c r="D595" s="505"/>
      <c r="E595" s="505" t="s">
        <v>1698</v>
      </c>
      <c r="F595" s="822" t="str">
        <v/>
      </c>
    </row>
    <row r="596" spans="2:6" ht="14">
      <c r="B596" s="611" t="str">
        <v/>
      </c>
      <c r="C596" s="501" t="str">
        <v/>
      </c>
      <c r="D596" s="505"/>
      <c r="E596" s="505" t="s">
        <v>1698</v>
      </c>
      <c r="F596" s="822" t="str">
        <v/>
      </c>
    </row>
    <row r="597" spans="2:6" ht="14">
      <c r="B597" s="611" t="str">
        <v/>
      </c>
      <c r="C597" s="501" t="str">
        <v/>
      </c>
      <c r="D597" s="505"/>
      <c r="E597" s="505" t="s">
        <v>1698</v>
      </c>
      <c r="F597" s="822" t="str">
        <v/>
      </c>
    </row>
    <row r="598" spans="2:6" ht="14">
      <c r="B598" s="611" t="str">
        <v/>
      </c>
      <c r="C598" s="501" t="str">
        <v/>
      </c>
      <c r="D598" s="505"/>
      <c r="E598" s="505" t="s">
        <v>1698</v>
      </c>
      <c r="F598" s="822" t="str">
        <v/>
      </c>
    </row>
    <row r="599" spans="2:6" ht="14">
      <c r="B599" s="611" t="str">
        <v/>
      </c>
      <c r="C599" s="501" t="str">
        <v/>
      </c>
      <c r="D599" s="505"/>
      <c r="E599" s="505" t="s">
        <v>1698</v>
      </c>
      <c r="F599" s="822" t="str">
        <v/>
      </c>
    </row>
    <row r="600" spans="2:6" ht="14">
      <c r="B600" s="611" t="str">
        <v/>
      </c>
      <c r="C600" s="501" t="str">
        <v/>
      </c>
      <c r="D600" s="505"/>
      <c r="E600" s="505" t="s">
        <v>1698</v>
      </c>
      <c r="F600" s="822" t="str">
        <v/>
      </c>
    </row>
    <row r="601" spans="2:6" ht="14">
      <c r="B601" s="611" t="str">
        <v/>
      </c>
      <c r="C601" s="501" t="str">
        <v/>
      </c>
      <c r="D601" s="505"/>
      <c r="E601" s="505" t="s">
        <v>1698</v>
      </c>
      <c r="F601" s="822" t="str">
        <v/>
      </c>
    </row>
    <row r="602" spans="2:6" ht="14">
      <c r="B602" s="611" t="str">
        <v/>
      </c>
      <c r="C602" s="501" t="str">
        <v/>
      </c>
      <c r="D602" s="505"/>
      <c r="E602" s="505" t="s">
        <v>1698</v>
      </c>
      <c r="F602" s="822" t="str">
        <v/>
      </c>
    </row>
    <row r="603" spans="2:6" ht="14">
      <c r="B603" s="611" t="str">
        <v/>
      </c>
      <c r="C603" s="501" t="str">
        <v/>
      </c>
      <c r="D603" s="505"/>
      <c r="E603" s="505" t="s">
        <v>1698</v>
      </c>
      <c r="F603" s="822" t="str">
        <v/>
      </c>
    </row>
    <row r="604" spans="2:6" ht="14">
      <c r="B604" s="611" t="str">
        <v/>
      </c>
      <c r="C604" s="501" t="str">
        <v/>
      </c>
      <c r="D604" s="505"/>
      <c r="E604" s="505" t="s">
        <v>1698</v>
      </c>
      <c r="F604" s="822" t="str">
        <v/>
      </c>
    </row>
    <row r="605" spans="2:6" ht="14">
      <c r="B605" s="611" t="str">
        <v/>
      </c>
      <c r="C605" s="501" t="str">
        <v/>
      </c>
      <c r="D605" s="505"/>
      <c r="E605" s="505" t="s">
        <v>1698</v>
      </c>
      <c r="F605" s="822" t="str">
        <v/>
      </c>
    </row>
    <row r="606" spans="2:6" ht="14">
      <c r="B606" s="611" t="str">
        <v/>
      </c>
      <c r="C606" s="501" t="str">
        <v/>
      </c>
      <c r="D606" s="505"/>
      <c r="E606" s="505" t="s">
        <v>1698</v>
      </c>
      <c r="F606" s="822" t="str">
        <v/>
      </c>
    </row>
    <row r="607" spans="2:6" ht="14">
      <c r="B607" s="611" t="str">
        <v/>
      </c>
      <c r="C607" s="501" t="str">
        <v/>
      </c>
      <c r="D607" s="505"/>
      <c r="E607" s="505" t="s">
        <v>1698</v>
      </c>
      <c r="F607" s="822" t="str">
        <v/>
      </c>
    </row>
    <row r="608" spans="2:6" ht="14">
      <c r="B608" s="611" t="str">
        <v/>
      </c>
      <c r="C608" s="501" t="str">
        <v/>
      </c>
      <c r="D608" s="505"/>
      <c r="E608" s="505" t="s">
        <v>1698</v>
      </c>
      <c r="F608" s="822" t="str">
        <v/>
      </c>
    </row>
    <row r="609" spans="2:6" ht="14">
      <c r="B609" s="611" t="str">
        <v/>
      </c>
      <c r="C609" s="501" t="str">
        <v/>
      </c>
      <c r="D609" s="505"/>
      <c r="E609" s="505" t="s">
        <v>1698</v>
      </c>
      <c r="F609" s="822" t="str">
        <v/>
      </c>
    </row>
    <row r="610" spans="2:6" ht="14">
      <c r="B610" s="611" t="str">
        <v/>
      </c>
      <c r="C610" s="501" t="str">
        <v/>
      </c>
      <c r="D610" s="505"/>
      <c r="E610" s="505" t="s">
        <v>1698</v>
      </c>
      <c r="F610" s="822" t="str">
        <v/>
      </c>
    </row>
    <row r="611" spans="2:6" ht="14">
      <c r="B611" s="611" t="str">
        <v/>
      </c>
      <c r="C611" s="501" t="str">
        <v/>
      </c>
      <c r="D611" s="505"/>
      <c r="E611" s="505" t="s">
        <v>1698</v>
      </c>
      <c r="F611" s="822" t="str">
        <v/>
      </c>
    </row>
    <row r="612" spans="2:6" ht="14">
      <c r="B612" s="611" t="str">
        <v/>
      </c>
      <c r="C612" s="501" t="str">
        <v/>
      </c>
      <c r="D612" s="505"/>
      <c r="E612" s="505" t="s">
        <v>1698</v>
      </c>
      <c r="F612" s="822" t="str">
        <v/>
      </c>
    </row>
    <row r="613" spans="2:6" ht="14">
      <c r="B613" s="611" t="str">
        <v/>
      </c>
      <c r="C613" s="501" t="str">
        <v/>
      </c>
      <c r="D613" s="505"/>
      <c r="E613" s="505" t="s">
        <v>1698</v>
      </c>
      <c r="F613" s="822" t="str">
        <v/>
      </c>
    </row>
    <row r="614" spans="2:6" ht="14">
      <c r="B614" s="611" t="str">
        <v/>
      </c>
      <c r="C614" s="501" t="str">
        <v/>
      </c>
      <c r="D614" s="505"/>
      <c r="E614" s="505" t="s">
        <v>1698</v>
      </c>
      <c r="F614" s="822" t="str">
        <v/>
      </c>
    </row>
    <row r="615" spans="2:6" ht="14">
      <c r="B615" s="611" t="str">
        <v/>
      </c>
      <c r="C615" s="501" t="str">
        <v/>
      </c>
      <c r="D615" s="505"/>
      <c r="E615" s="505" t="s">
        <v>1698</v>
      </c>
      <c r="F615" s="822" t="str">
        <v/>
      </c>
    </row>
    <row r="616" spans="2:6" ht="14">
      <c r="B616" s="611" t="str">
        <v/>
      </c>
      <c r="C616" s="501" t="str">
        <v/>
      </c>
      <c r="D616" s="505"/>
      <c r="E616" s="505" t="s">
        <v>1698</v>
      </c>
      <c r="F616" s="822" t="str">
        <v/>
      </c>
    </row>
    <row r="617" spans="2:6" ht="14">
      <c r="B617" s="611" t="str">
        <v/>
      </c>
      <c r="C617" s="501" t="str">
        <v/>
      </c>
      <c r="D617" s="505"/>
      <c r="E617" s="505" t="s">
        <v>1698</v>
      </c>
      <c r="F617" s="822" t="str">
        <v/>
      </c>
    </row>
    <row r="618" spans="2:6" ht="14">
      <c r="B618" s="611" t="str">
        <v/>
      </c>
      <c r="C618" s="501" t="str">
        <v/>
      </c>
      <c r="D618" s="505"/>
      <c r="E618" s="505" t="s">
        <v>1698</v>
      </c>
      <c r="F618" s="822" t="str">
        <v/>
      </c>
    </row>
    <row r="619" spans="2:6" ht="14">
      <c r="B619" s="611" t="str">
        <v/>
      </c>
      <c r="C619" s="501" t="str">
        <v/>
      </c>
      <c r="D619" s="505"/>
      <c r="E619" s="505" t="s">
        <v>1698</v>
      </c>
      <c r="F619" s="822" t="str">
        <v/>
      </c>
    </row>
    <row r="620" spans="2:6" ht="14">
      <c r="B620" s="611" t="str">
        <v/>
      </c>
      <c r="C620" s="501" t="str">
        <v/>
      </c>
      <c r="D620" s="505"/>
      <c r="E620" s="505" t="s">
        <v>1698</v>
      </c>
      <c r="F620" s="822" t="str">
        <v/>
      </c>
    </row>
    <row r="621" spans="2:6" ht="14">
      <c r="B621" s="611" t="str">
        <v/>
      </c>
      <c r="C621" s="501" t="str">
        <v/>
      </c>
      <c r="D621" s="505"/>
      <c r="E621" s="505" t="s">
        <v>1698</v>
      </c>
      <c r="F621" s="822" t="str">
        <v/>
      </c>
    </row>
    <row r="622" spans="2:6" ht="14">
      <c r="B622" s="611" t="str">
        <v/>
      </c>
      <c r="C622" s="501" t="str">
        <v/>
      </c>
      <c r="D622" s="505"/>
      <c r="E622" s="505" t="s">
        <v>1698</v>
      </c>
      <c r="F622" s="822" t="str">
        <v/>
      </c>
    </row>
    <row r="623" spans="2:6" ht="14">
      <c r="B623" s="611" t="str">
        <v/>
      </c>
      <c r="C623" s="501" t="str">
        <v/>
      </c>
      <c r="D623" s="505"/>
      <c r="E623" s="505" t="s">
        <v>1698</v>
      </c>
      <c r="F623" s="822" t="str">
        <v/>
      </c>
    </row>
    <row r="624" spans="2:6" ht="14">
      <c r="B624" s="611" t="str">
        <v/>
      </c>
      <c r="C624" s="501" t="str">
        <v/>
      </c>
      <c r="D624" s="505"/>
      <c r="E624" s="505" t="s">
        <v>1698</v>
      </c>
      <c r="F624" s="822" t="str">
        <v/>
      </c>
    </row>
    <row r="625" spans="2:6" ht="14">
      <c r="B625" s="611" t="str">
        <v/>
      </c>
      <c r="C625" s="501" t="str">
        <v/>
      </c>
      <c r="D625" s="505"/>
      <c r="E625" s="505" t="s">
        <v>1698</v>
      </c>
      <c r="F625" s="822" t="str">
        <v/>
      </c>
    </row>
    <row r="626" spans="2:6" ht="14">
      <c r="B626" s="611" t="str">
        <v/>
      </c>
      <c r="C626" s="501" t="str">
        <v/>
      </c>
      <c r="D626" s="505"/>
      <c r="E626" s="505" t="s">
        <v>1698</v>
      </c>
      <c r="F626" s="822" t="str">
        <v/>
      </c>
    </row>
    <row r="627" spans="2:6" ht="14">
      <c r="B627" s="611" t="str">
        <v/>
      </c>
      <c r="C627" s="501" t="str">
        <v/>
      </c>
      <c r="D627" s="505"/>
      <c r="E627" s="505" t="s">
        <v>1698</v>
      </c>
      <c r="F627" s="822" t="str">
        <v/>
      </c>
    </row>
    <row r="628" spans="2:6" ht="14">
      <c r="B628" s="611" t="str">
        <v/>
      </c>
      <c r="C628" s="501" t="str">
        <v/>
      </c>
      <c r="D628" s="505"/>
      <c r="E628" s="505" t="s">
        <v>1698</v>
      </c>
      <c r="F628" s="822" t="str">
        <v/>
      </c>
    </row>
    <row r="629" spans="2:6" ht="14">
      <c r="B629" s="611" t="str">
        <v/>
      </c>
      <c r="C629" s="501" t="str">
        <v/>
      </c>
      <c r="D629" s="505"/>
      <c r="E629" s="505" t="s">
        <v>1698</v>
      </c>
      <c r="F629" s="822" t="str">
        <v/>
      </c>
    </row>
    <row r="630" spans="2:6" ht="14">
      <c r="B630" s="611" t="str">
        <v/>
      </c>
      <c r="C630" s="501" t="str">
        <v/>
      </c>
      <c r="D630" s="505"/>
      <c r="E630" s="505" t="s">
        <v>1698</v>
      </c>
      <c r="F630" s="822" t="str">
        <v/>
      </c>
    </row>
    <row r="631" spans="2:6" ht="14">
      <c r="B631" s="611" t="str">
        <v/>
      </c>
      <c r="C631" s="501" t="str">
        <v/>
      </c>
      <c r="D631" s="505"/>
      <c r="E631" s="505" t="s">
        <v>1698</v>
      </c>
      <c r="F631" s="822" t="str">
        <v/>
      </c>
    </row>
    <row r="632" spans="2:6" ht="14">
      <c r="B632" s="611" t="str">
        <v/>
      </c>
      <c r="C632" s="501" t="str">
        <v/>
      </c>
      <c r="D632" s="505"/>
      <c r="E632" s="505" t="s">
        <v>1698</v>
      </c>
      <c r="F632" s="822" t="str">
        <v/>
      </c>
    </row>
    <row r="633" spans="2:6" ht="14">
      <c r="B633" s="611" t="str">
        <v/>
      </c>
      <c r="C633" s="501" t="str">
        <v/>
      </c>
      <c r="D633" s="505"/>
      <c r="E633" s="505" t="s">
        <v>1698</v>
      </c>
      <c r="F633" s="822" t="str">
        <v/>
      </c>
    </row>
    <row r="634" spans="2:6" ht="14">
      <c r="B634" s="611" t="str">
        <v/>
      </c>
      <c r="C634" s="501" t="str">
        <v/>
      </c>
      <c r="D634" s="505"/>
      <c r="E634" s="505" t="s">
        <v>1698</v>
      </c>
      <c r="F634" s="822" t="str">
        <v/>
      </c>
    </row>
    <row r="635" spans="2:6" ht="14">
      <c r="B635" s="611" t="str">
        <v/>
      </c>
      <c r="C635" s="501" t="str">
        <v/>
      </c>
      <c r="D635" s="505"/>
      <c r="E635" s="505" t="s">
        <v>1698</v>
      </c>
      <c r="F635" s="822" t="str">
        <v/>
      </c>
    </row>
    <row r="636" spans="2:6" ht="14">
      <c r="B636" s="611" t="str">
        <v/>
      </c>
      <c r="C636" s="501" t="str">
        <v/>
      </c>
      <c r="D636" s="505"/>
      <c r="E636" s="505" t="s">
        <v>1698</v>
      </c>
      <c r="F636" s="822" t="str">
        <v/>
      </c>
    </row>
    <row r="637" spans="2:6" ht="14">
      <c r="B637" s="611" t="str">
        <v/>
      </c>
      <c r="C637" s="501" t="str">
        <v/>
      </c>
      <c r="D637" s="505"/>
      <c r="E637" s="505" t="s">
        <v>1698</v>
      </c>
      <c r="F637" s="822" t="str">
        <v/>
      </c>
    </row>
    <row r="638" spans="2:6" ht="14">
      <c r="B638" s="611" t="str">
        <v/>
      </c>
      <c r="C638" s="501" t="str">
        <v/>
      </c>
      <c r="D638" s="505"/>
      <c r="E638" s="505" t="s">
        <v>1698</v>
      </c>
      <c r="F638" s="822" t="str">
        <v/>
      </c>
    </row>
    <row r="639" spans="2:6" ht="14">
      <c r="B639" s="611" t="str">
        <v/>
      </c>
      <c r="C639" s="501" t="str">
        <v/>
      </c>
      <c r="D639" s="505"/>
      <c r="E639" s="505" t="s">
        <v>1698</v>
      </c>
      <c r="F639" s="822" t="str">
        <v/>
      </c>
    </row>
    <row r="640" spans="2:6" ht="14">
      <c r="B640" s="611" t="str">
        <v/>
      </c>
      <c r="C640" s="501" t="str">
        <v/>
      </c>
      <c r="D640" s="505"/>
      <c r="E640" s="505" t="s">
        <v>1698</v>
      </c>
      <c r="F640" s="822" t="str">
        <v/>
      </c>
    </row>
    <row r="641" spans="2:6" ht="14">
      <c r="B641" s="611" t="str">
        <v/>
      </c>
      <c r="C641" s="501" t="str">
        <v/>
      </c>
      <c r="D641" s="505"/>
      <c r="E641" s="505" t="s">
        <v>1698</v>
      </c>
      <c r="F641" s="822" t="str">
        <v/>
      </c>
    </row>
    <row r="642" spans="2:6" ht="14">
      <c r="B642" s="611" t="str">
        <v/>
      </c>
      <c r="C642" s="501" t="str">
        <v/>
      </c>
      <c r="D642" s="505"/>
      <c r="E642" s="505" t="s">
        <v>1698</v>
      </c>
      <c r="F642" s="822" t="str">
        <v/>
      </c>
    </row>
    <row r="643" spans="2:6" ht="14">
      <c r="B643" s="611" t="str">
        <v/>
      </c>
      <c r="C643" s="501" t="str">
        <v/>
      </c>
      <c r="D643" s="505"/>
      <c r="E643" s="505" t="s">
        <v>1698</v>
      </c>
      <c r="F643" s="822" t="str">
        <v/>
      </c>
    </row>
    <row r="644" spans="2:6" ht="14">
      <c r="B644" s="611" t="str">
        <v/>
      </c>
      <c r="C644" s="501" t="str">
        <v/>
      </c>
      <c r="D644" s="505"/>
      <c r="E644" s="505" t="s">
        <v>1698</v>
      </c>
      <c r="F644" s="822" t="str">
        <v/>
      </c>
    </row>
    <row r="645" spans="2:6" ht="14">
      <c r="B645" s="611" t="str">
        <v/>
      </c>
      <c r="C645" s="501" t="str">
        <v/>
      </c>
      <c r="D645" s="505"/>
      <c r="E645" s="505" t="s">
        <v>1698</v>
      </c>
      <c r="F645" s="822" t="str">
        <v/>
      </c>
    </row>
    <row r="646" spans="2:6" ht="14">
      <c r="B646" s="611" t="str">
        <v/>
      </c>
      <c r="C646" s="501" t="str">
        <v/>
      </c>
      <c r="D646" s="505"/>
      <c r="E646" s="505" t="s">
        <v>1698</v>
      </c>
      <c r="F646" s="822" t="str">
        <v/>
      </c>
    </row>
    <row r="647" spans="2:6" ht="14">
      <c r="B647" s="611" t="str">
        <v/>
      </c>
      <c r="C647" s="501" t="str">
        <v/>
      </c>
      <c r="D647" s="505"/>
      <c r="E647" s="505" t="s">
        <v>1698</v>
      </c>
      <c r="F647" s="822" t="str">
        <v/>
      </c>
    </row>
    <row r="648" spans="2:6" ht="14">
      <c r="B648" s="611" t="str">
        <v/>
      </c>
      <c r="C648" s="501" t="str">
        <v/>
      </c>
      <c r="D648" s="505"/>
      <c r="E648" s="505" t="s">
        <v>1698</v>
      </c>
      <c r="F648" s="822" t="str">
        <v/>
      </c>
    </row>
    <row r="649" spans="2:6" ht="14">
      <c r="B649" s="611" t="str">
        <v/>
      </c>
      <c r="C649" s="501" t="str">
        <v/>
      </c>
      <c r="D649" s="505"/>
      <c r="E649" s="505" t="s">
        <v>1698</v>
      </c>
      <c r="F649" s="822" t="str">
        <v/>
      </c>
    </row>
    <row r="650" spans="2:6" ht="14">
      <c r="B650" s="611" t="str">
        <v/>
      </c>
      <c r="C650" s="501" t="str">
        <v/>
      </c>
      <c r="D650" s="505"/>
      <c r="E650" s="505" t="s">
        <v>1698</v>
      </c>
      <c r="F650" s="822" t="str">
        <v/>
      </c>
    </row>
    <row r="651" spans="2:6" ht="14">
      <c r="B651" s="611" t="str">
        <v/>
      </c>
      <c r="C651" s="501" t="str">
        <v/>
      </c>
      <c r="D651" s="505"/>
      <c r="E651" s="505" t="s">
        <v>1698</v>
      </c>
      <c r="F651" s="822" t="str">
        <v/>
      </c>
    </row>
    <row r="652" spans="2:6" ht="14">
      <c r="B652" s="611" t="str">
        <v/>
      </c>
      <c r="C652" s="501" t="str">
        <v/>
      </c>
      <c r="D652" s="505"/>
      <c r="E652" s="505" t="s">
        <v>1698</v>
      </c>
      <c r="F652" s="822" t="str">
        <v/>
      </c>
    </row>
    <row r="653" spans="2:6" ht="14">
      <c r="B653" s="611" t="str">
        <v/>
      </c>
      <c r="C653" s="501" t="str">
        <v/>
      </c>
      <c r="D653" s="505"/>
      <c r="E653" s="505" t="s">
        <v>1698</v>
      </c>
      <c r="F653" s="822" t="str">
        <v/>
      </c>
    </row>
    <row r="654" spans="2:6" ht="14">
      <c r="B654" s="611" t="str">
        <v/>
      </c>
      <c r="C654" s="501" t="str">
        <v/>
      </c>
      <c r="D654" s="505"/>
      <c r="E654" s="505" t="s">
        <v>1698</v>
      </c>
      <c r="F654" s="822" t="str">
        <v/>
      </c>
    </row>
    <row r="655" spans="2:6" ht="14">
      <c r="B655" s="611" t="str">
        <v/>
      </c>
      <c r="C655" s="501" t="str">
        <v/>
      </c>
      <c r="D655" s="505"/>
      <c r="E655" s="505" t="s">
        <v>1698</v>
      </c>
      <c r="F655" s="822" t="str">
        <v/>
      </c>
    </row>
    <row r="656" spans="2:6" ht="14">
      <c r="B656" s="611" t="str">
        <v/>
      </c>
      <c r="C656" s="501" t="str">
        <v/>
      </c>
      <c r="D656" s="505"/>
      <c r="E656" s="505" t="s">
        <v>1698</v>
      </c>
      <c r="F656" s="822" t="str">
        <v/>
      </c>
    </row>
    <row r="657" spans="2:6" ht="14">
      <c r="B657" s="611" t="str">
        <v/>
      </c>
      <c r="C657" s="501" t="str">
        <v/>
      </c>
      <c r="D657" s="505"/>
      <c r="E657" s="505" t="s">
        <v>1698</v>
      </c>
      <c r="F657" s="822" t="str">
        <v/>
      </c>
    </row>
    <row r="658" spans="2:6" ht="14">
      <c r="B658" s="611" t="str">
        <v/>
      </c>
      <c r="C658" s="501" t="str">
        <v/>
      </c>
      <c r="D658" s="505"/>
      <c r="E658" s="505" t="s">
        <v>1698</v>
      </c>
      <c r="F658" s="822" t="str">
        <v/>
      </c>
    </row>
    <row r="659" spans="2:6" ht="14">
      <c r="B659" s="611" t="str">
        <v/>
      </c>
      <c r="C659" s="501" t="str">
        <v/>
      </c>
      <c r="D659" s="505"/>
      <c r="E659" s="505" t="s">
        <v>1698</v>
      </c>
      <c r="F659" s="822" t="str">
        <v/>
      </c>
    </row>
    <row r="660" spans="2:6" ht="14">
      <c r="B660" s="611" t="str">
        <v/>
      </c>
      <c r="C660" s="501" t="str">
        <v/>
      </c>
      <c r="D660" s="505"/>
      <c r="E660" s="505" t="s">
        <v>1698</v>
      </c>
      <c r="F660" s="822" t="str">
        <v/>
      </c>
    </row>
    <row r="661" spans="2:6" ht="14">
      <c r="B661" s="611" t="str">
        <v/>
      </c>
      <c r="C661" s="501" t="str">
        <v/>
      </c>
      <c r="D661" s="505"/>
      <c r="E661" s="505" t="s">
        <v>1698</v>
      </c>
      <c r="F661" s="822" t="str">
        <v/>
      </c>
    </row>
    <row r="662" spans="2:6" ht="14">
      <c r="B662" s="611" t="str">
        <v/>
      </c>
      <c r="C662" s="501" t="str">
        <v/>
      </c>
      <c r="D662" s="505"/>
      <c r="E662" s="505" t="s">
        <v>1698</v>
      </c>
      <c r="F662" s="822" t="str">
        <v/>
      </c>
    </row>
    <row r="663" spans="2:6" ht="14">
      <c r="B663" s="611" t="str">
        <v/>
      </c>
      <c r="C663" s="501" t="str">
        <v/>
      </c>
      <c r="D663" s="505"/>
      <c r="E663" s="505" t="s">
        <v>1698</v>
      </c>
      <c r="F663" s="822" t="str">
        <v/>
      </c>
    </row>
    <row r="664" spans="2:6" ht="14">
      <c r="B664" s="611" t="str">
        <v/>
      </c>
      <c r="C664" s="501" t="str">
        <v/>
      </c>
      <c r="D664" s="505"/>
      <c r="E664" s="505" t="s">
        <v>1698</v>
      </c>
      <c r="F664" s="822" t="str">
        <v/>
      </c>
    </row>
    <row r="665" spans="2:6" ht="14">
      <c r="B665" s="611" t="str">
        <v/>
      </c>
      <c r="C665" s="501" t="str">
        <v/>
      </c>
      <c r="D665" s="505"/>
      <c r="E665" s="505" t="s">
        <v>1698</v>
      </c>
      <c r="F665" s="822" t="str">
        <v/>
      </c>
    </row>
    <row r="666" spans="2:6" ht="14">
      <c r="B666" s="611" t="str">
        <v/>
      </c>
      <c r="C666" s="501" t="str">
        <v/>
      </c>
      <c r="D666" s="505"/>
      <c r="E666" s="505" t="s">
        <v>1698</v>
      </c>
      <c r="F666" s="822" t="str">
        <v/>
      </c>
    </row>
    <row r="667" spans="2:6" ht="14">
      <c r="B667" s="611" t="str">
        <v/>
      </c>
      <c r="C667" s="501" t="str">
        <v/>
      </c>
      <c r="D667" s="505"/>
      <c r="E667" s="505" t="s">
        <v>1698</v>
      </c>
      <c r="F667" s="822" t="str">
        <v/>
      </c>
    </row>
    <row r="668" spans="2:6" ht="14">
      <c r="B668" s="611" t="str">
        <v/>
      </c>
      <c r="C668" s="501" t="str">
        <v/>
      </c>
      <c r="D668" s="505"/>
      <c r="E668" s="505" t="s">
        <v>1698</v>
      </c>
      <c r="F668" s="822" t="str">
        <v/>
      </c>
    </row>
    <row r="669" spans="2:6" ht="14">
      <c r="B669" s="611" t="str">
        <v/>
      </c>
      <c r="C669" s="501" t="str">
        <v/>
      </c>
      <c r="D669" s="505"/>
      <c r="E669" s="505" t="s">
        <v>1698</v>
      </c>
      <c r="F669" s="822" t="str">
        <v/>
      </c>
    </row>
    <row r="670" spans="2:6" ht="14">
      <c r="B670" s="611" t="str">
        <v/>
      </c>
      <c r="C670" s="501" t="str">
        <v/>
      </c>
      <c r="D670" s="505"/>
      <c r="E670" s="505" t="s">
        <v>1698</v>
      </c>
      <c r="F670" s="822" t="str">
        <v/>
      </c>
    </row>
    <row r="671" spans="2:6" ht="14">
      <c r="B671" s="611" t="str">
        <v/>
      </c>
      <c r="C671" s="501" t="str">
        <v/>
      </c>
      <c r="D671" s="505"/>
      <c r="E671" s="505" t="s">
        <v>1698</v>
      </c>
      <c r="F671" s="822" t="str">
        <v/>
      </c>
    </row>
    <row r="672" spans="2:6" ht="14">
      <c r="B672" s="611" t="str">
        <v/>
      </c>
      <c r="C672" s="501" t="str">
        <v/>
      </c>
      <c r="D672" s="505"/>
      <c r="E672" s="505" t="s">
        <v>1698</v>
      </c>
      <c r="F672" s="822" t="str">
        <v/>
      </c>
    </row>
    <row r="673" spans="2:6" ht="14">
      <c r="B673" s="611" t="str">
        <v/>
      </c>
      <c r="C673" s="501" t="str">
        <v/>
      </c>
      <c r="D673" s="505"/>
      <c r="E673" s="505" t="s">
        <v>1698</v>
      </c>
      <c r="F673" s="822" t="str">
        <v/>
      </c>
    </row>
    <row r="674" spans="2:6" ht="14">
      <c r="B674" s="611" t="str">
        <v/>
      </c>
      <c r="C674" s="501" t="str">
        <v/>
      </c>
      <c r="D674" s="505"/>
      <c r="E674" s="505" t="s">
        <v>1698</v>
      </c>
      <c r="F674" s="822" t="str">
        <v/>
      </c>
    </row>
    <row r="675" spans="2:6" ht="14">
      <c r="B675" s="611" t="str">
        <v/>
      </c>
      <c r="C675" s="501" t="str">
        <v/>
      </c>
      <c r="D675" s="505"/>
      <c r="E675" s="505" t="s">
        <v>1698</v>
      </c>
      <c r="F675" s="822" t="str">
        <v/>
      </c>
    </row>
    <row r="676" spans="2:6" ht="14">
      <c r="B676" s="611" t="str">
        <v/>
      </c>
      <c r="C676" s="501" t="str">
        <v/>
      </c>
      <c r="D676" s="505"/>
      <c r="E676" s="505" t="s">
        <v>1698</v>
      </c>
      <c r="F676" s="822" t="str">
        <v/>
      </c>
    </row>
    <row r="677" spans="2:6" ht="14">
      <c r="B677" s="611" t="str">
        <v/>
      </c>
      <c r="C677" s="501" t="str">
        <v/>
      </c>
      <c r="D677" s="505"/>
      <c r="E677" s="505" t="s">
        <v>1698</v>
      </c>
      <c r="F677" s="822" t="str">
        <v/>
      </c>
    </row>
    <row r="678" spans="2:6" ht="14">
      <c r="B678" s="611" t="str">
        <v/>
      </c>
      <c r="C678" s="501" t="str">
        <v/>
      </c>
      <c r="D678" s="505"/>
      <c r="E678" s="505" t="s">
        <v>1698</v>
      </c>
      <c r="F678" s="822" t="str">
        <v/>
      </c>
    </row>
    <row r="679" spans="2:6" ht="14">
      <c r="B679" s="611" t="str">
        <v/>
      </c>
      <c r="C679" s="501" t="str">
        <v/>
      </c>
      <c r="D679" s="505"/>
      <c r="E679" s="505" t="s">
        <v>1698</v>
      </c>
      <c r="F679" s="822" t="str">
        <v/>
      </c>
    </row>
    <row r="680" spans="2:6" ht="14">
      <c r="B680" s="611" t="str">
        <v/>
      </c>
      <c r="C680" s="501" t="str">
        <v/>
      </c>
      <c r="D680" s="505"/>
      <c r="E680" s="505" t="s">
        <v>1698</v>
      </c>
      <c r="F680" s="822" t="str">
        <v/>
      </c>
    </row>
    <row r="681" spans="2:6" ht="14">
      <c r="B681" s="611" t="str">
        <v/>
      </c>
      <c r="C681" s="501" t="str">
        <v/>
      </c>
      <c r="D681" s="505"/>
      <c r="E681" s="505" t="s">
        <v>1698</v>
      </c>
      <c r="F681" s="822" t="str">
        <v/>
      </c>
    </row>
    <row r="682" spans="2:6" ht="14">
      <c r="B682" s="611" t="str">
        <v/>
      </c>
      <c r="C682" s="501" t="str">
        <v/>
      </c>
      <c r="D682" s="505"/>
      <c r="E682" s="505" t="s">
        <v>1698</v>
      </c>
      <c r="F682" s="822" t="str">
        <v/>
      </c>
    </row>
    <row r="683" spans="2:6" ht="14">
      <c r="B683" s="611" t="str">
        <v/>
      </c>
      <c r="C683" s="501" t="str">
        <v/>
      </c>
      <c r="D683" s="505"/>
      <c r="E683" s="505" t="s">
        <v>1698</v>
      </c>
      <c r="F683" s="822" t="str">
        <v/>
      </c>
    </row>
    <row r="684" spans="2:6" ht="14">
      <c r="B684" s="611" t="str">
        <v/>
      </c>
      <c r="C684" s="501" t="str">
        <v/>
      </c>
      <c r="D684" s="505"/>
      <c r="E684" s="505" t="s">
        <v>1698</v>
      </c>
      <c r="F684" s="822" t="str">
        <v/>
      </c>
    </row>
    <row r="685" spans="2:6" ht="14">
      <c r="B685" s="611" t="str">
        <v/>
      </c>
      <c r="C685" s="501" t="str">
        <v/>
      </c>
      <c r="D685" s="505"/>
      <c r="E685" s="505" t="s">
        <v>1698</v>
      </c>
      <c r="F685" s="822" t="str">
        <v/>
      </c>
    </row>
    <row r="686" spans="2:6" ht="14">
      <c r="B686" s="611" t="str">
        <v/>
      </c>
      <c r="C686" s="501" t="str">
        <v/>
      </c>
      <c r="D686" s="505"/>
      <c r="E686" s="505" t="s">
        <v>1698</v>
      </c>
      <c r="F686" s="822" t="str">
        <v/>
      </c>
    </row>
    <row r="687" spans="2:6" ht="14">
      <c r="B687" s="611" t="str">
        <v/>
      </c>
      <c r="C687" s="501" t="str">
        <v/>
      </c>
      <c r="D687" s="505"/>
      <c r="E687" s="505" t="s">
        <v>1698</v>
      </c>
      <c r="F687" s="822" t="str">
        <v/>
      </c>
    </row>
    <row r="688" spans="2:6" ht="14">
      <c r="B688" s="611" t="str">
        <v/>
      </c>
      <c r="C688" s="501" t="str">
        <v/>
      </c>
      <c r="D688" s="505"/>
      <c r="E688" s="505" t="s">
        <v>1698</v>
      </c>
      <c r="F688" s="822" t="str">
        <v/>
      </c>
    </row>
    <row r="689" spans="2:6" ht="14">
      <c r="B689" s="611" t="str">
        <v/>
      </c>
      <c r="C689" s="501" t="str">
        <v/>
      </c>
      <c r="D689" s="505"/>
      <c r="E689" s="505" t="s">
        <v>1698</v>
      </c>
      <c r="F689" s="822" t="str">
        <v/>
      </c>
    </row>
    <row r="690" spans="2:6" ht="14">
      <c r="B690" s="611" t="str">
        <v/>
      </c>
      <c r="C690" s="501" t="str">
        <v/>
      </c>
      <c r="D690" s="505"/>
      <c r="E690" s="505" t="s">
        <v>1698</v>
      </c>
      <c r="F690" s="822" t="str">
        <v/>
      </c>
    </row>
    <row r="691" spans="2:6" ht="14">
      <c r="B691" s="611" t="str">
        <v/>
      </c>
      <c r="C691" s="501" t="str">
        <v/>
      </c>
      <c r="D691" s="505"/>
      <c r="E691" s="505" t="s">
        <v>1698</v>
      </c>
      <c r="F691" s="822" t="str">
        <v/>
      </c>
    </row>
    <row r="692" spans="2:6" ht="14">
      <c r="B692" s="611" t="str">
        <v/>
      </c>
      <c r="C692" s="501" t="str">
        <v/>
      </c>
      <c r="D692" s="505"/>
      <c r="E692" s="505" t="s">
        <v>1698</v>
      </c>
      <c r="F692" s="822" t="str">
        <v/>
      </c>
    </row>
    <row r="693" spans="2:6" ht="14">
      <c r="B693" s="611" t="str">
        <v/>
      </c>
      <c r="C693" s="501" t="str">
        <v/>
      </c>
      <c r="D693" s="505"/>
      <c r="E693" s="505" t="s">
        <v>1698</v>
      </c>
      <c r="F693" s="822" t="str">
        <v/>
      </c>
    </row>
    <row r="694" spans="2:6" ht="14">
      <c r="B694" s="611" t="str">
        <v/>
      </c>
      <c r="C694" s="501" t="str">
        <v/>
      </c>
      <c r="D694" s="505"/>
      <c r="E694" s="505" t="s">
        <v>1698</v>
      </c>
      <c r="F694" s="822" t="str">
        <v/>
      </c>
    </row>
    <row r="695" spans="2:6" ht="14">
      <c r="B695" s="611" t="str">
        <v/>
      </c>
      <c r="C695" s="501" t="str">
        <v/>
      </c>
      <c r="D695" s="505"/>
      <c r="E695" s="505" t="s">
        <v>1698</v>
      </c>
      <c r="F695" s="822" t="str">
        <v/>
      </c>
    </row>
    <row r="696" spans="2:6" ht="14">
      <c r="B696" s="611" t="str">
        <v/>
      </c>
      <c r="C696" s="501" t="str">
        <v/>
      </c>
      <c r="D696" s="505"/>
      <c r="E696" s="505" t="s">
        <v>1698</v>
      </c>
      <c r="F696" s="822" t="str">
        <v/>
      </c>
    </row>
    <row r="697" spans="2:6" ht="14">
      <c r="B697" s="611" t="str">
        <v/>
      </c>
      <c r="C697" s="501" t="str">
        <v/>
      </c>
      <c r="D697" s="505"/>
      <c r="E697" s="505" t="s">
        <v>1698</v>
      </c>
      <c r="F697" s="822" t="str">
        <v/>
      </c>
    </row>
    <row r="698" spans="2:6" ht="14">
      <c r="B698" s="611" t="str">
        <v/>
      </c>
      <c r="C698" s="501" t="str">
        <v/>
      </c>
      <c r="D698" s="505"/>
      <c r="E698" s="505" t="s">
        <v>1698</v>
      </c>
      <c r="F698" s="822" t="str">
        <v/>
      </c>
    </row>
    <row r="699" spans="2:6" ht="14">
      <c r="B699" s="611" t="str">
        <v/>
      </c>
      <c r="C699" s="501" t="str">
        <v/>
      </c>
      <c r="D699" s="505"/>
      <c r="E699" s="505" t="s">
        <v>1698</v>
      </c>
      <c r="F699" s="822" t="str">
        <v/>
      </c>
    </row>
    <row r="700" spans="2:6" ht="14">
      <c r="B700" s="611" t="str">
        <v/>
      </c>
      <c r="C700" s="501" t="str">
        <v/>
      </c>
      <c r="D700" s="505"/>
      <c r="E700" s="505" t="s">
        <v>1698</v>
      </c>
      <c r="F700" s="822" t="str">
        <v/>
      </c>
    </row>
    <row r="701" spans="2:6" ht="14">
      <c r="B701" s="611" t="str">
        <v/>
      </c>
      <c r="C701" s="501" t="str">
        <v/>
      </c>
      <c r="D701" s="505"/>
      <c r="E701" s="505" t="s">
        <v>1698</v>
      </c>
      <c r="F701" s="822" t="str">
        <v/>
      </c>
    </row>
    <row r="702" spans="2:6" ht="14">
      <c r="B702" s="611" t="str">
        <v/>
      </c>
      <c r="C702" s="501" t="str">
        <v/>
      </c>
      <c r="D702" s="505"/>
      <c r="E702" s="505" t="s">
        <v>1698</v>
      </c>
      <c r="F702" s="822" t="str">
        <v/>
      </c>
    </row>
    <row r="703" spans="2:6" ht="14">
      <c r="B703" s="611" t="str">
        <v/>
      </c>
      <c r="C703" s="501" t="str">
        <v/>
      </c>
      <c r="D703" s="505"/>
      <c r="E703" s="505" t="s">
        <v>1698</v>
      </c>
      <c r="F703" s="822" t="str">
        <v/>
      </c>
    </row>
    <row r="704" spans="2:6" ht="14">
      <c r="B704" s="611" t="str">
        <v/>
      </c>
      <c r="C704" s="501" t="str">
        <v/>
      </c>
      <c r="D704" s="505"/>
      <c r="E704" s="505" t="s">
        <v>1698</v>
      </c>
      <c r="F704" s="822" t="str">
        <v/>
      </c>
    </row>
    <row r="705" spans="2:6" ht="14">
      <c r="B705" s="611" t="str">
        <v/>
      </c>
      <c r="C705" s="501" t="str">
        <v/>
      </c>
      <c r="D705" s="505"/>
      <c r="E705" s="505" t="s">
        <v>1698</v>
      </c>
      <c r="F705" s="822" t="str">
        <v/>
      </c>
    </row>
    <row r="706" spans="2:6" ht="14">
      <c r="B706" s="611" t="str">
        <v/>
      </c>
      <c r="C706" s="501" t="str">
        <v/>
      </c>
      <c r="D706" s="505"/>
      <c r="E706" s="505" t="s">
        <v>1698</v>
      </c>
      <c r="F706" s="822" t="str">
        <v/>
      </c>
    </row>
    <row r="707" spans="2:6" ht="14">
      <c r="B707" s="611" t="str">
        <v/>
      </c>
      <c r="C707" s="501" t="str">
        <v/>
      </c>
      <c r="D707" s="505"/>
      <c r="E707" s="505" t="s">
        <v>1698</v>
      </c>
      <c r="F707" s="822" t="str">
        <v/>
      </c>
    </row>
    <row r="708" spans="2:6" ht="14">
      <c r="B708" s="611" t="str">
        <v/>
      </c>
      <c r="C708" s="501" t="str">
        <v/>
      </c>
      <c r="D708" s="505"/>
      <c r="E708" s="505" t="s">
        <v>1698</v>
      </c>
      <c r="F708" s="822" t="str">
        <v/>
      </c>
    </row>
    <row r="709" spans="2:6" ht="14">
      <c r="B709" s="611" t="str">
        <v/>
      </c>
      <c r="C709" s="501" t="str">
        <v/>
      </c>
      <c r="D709" s="505"/>
      <c r="E709" s="505" t="s">
        <v>1698</v>
      </c>
      <c r="F709" s="822" t="str">
        <v/>
      </c>
    </row>
    <row r="710" spans="2:6" ht="14">
      <c r="B710" s="611" t="str">
        <v/>
      </c>
      <c r="C710" s="501" t="str">
        <v/>
      </c>
      <c r="D710" s="505"/>
      <c r="E710" s="505" t="s">
        <v>1698</v>
      </c>
      <c r="F710" s="822" t="str">
        <v/>
      </c>
    </row>
    <row r="711" spans="2:6" ht="14">
      <c r="B711" s="611" t="str">
        <v/>
      </c>
      <c r="C711" s="501" t="str">
        <v/>
      </c>
      <c r="D711" s="505"/>
      <c r="E711" s="505" t="s">
        <v>1698</v>
      </c>
      <c r="F711" s="822" t="str">
        <v/>
      </c>
    </row>
    <row r="712" spans="2:6" ht="14">
      <c r="B712" s="611" t="str">
        <v/>
      </c>
      <c r="C712" s="501" t="str">
        <v/>
      </c>
      <c r="D712" s="505"/>
      <c r="E712" s="505" t="s">
        <v>1698</v>
      </c>
      <c r="F712" s="822" t="str">
        <v/>
      </c>
    </row>
    <row r="713" spans="2:6" ht="14">
      <c r="B713" s="611" t="str">
        <v/>
      </c>
      <c r="C713" s="501" t="str">
        <v/>
      </c>
      <c r="D713" s="505"/>
      <c r="E713" s="505" t="s">
        <v>1698</v>
      </c>
      <c r="F713" s="822" t="str">
        <v/>
      </c>
    </row>
    <row r="714" spans="2:6" ht="14">
      <c r="B714" s="611" t="str">
        <v/>
      </c>
      <c r="C714" s="501" t="str">
        <v/>
      </c>
      <c r="D714" s="505"/>
      <c r="E714" s="505" t="s">
        <v>1698</v>
      </c>
      <c r="F714" s="822" t="str">
        <v/>
      </c>
    </row>
    <row r="715" spans="2:6" ht="14">
      <c r="B715" s="611" t="str">
        <v/>
      </c>
      <c r="C715" s="501" t="str">
        <v/>
      </c>
      <c r="D715" s="505"/>
      <c r="E715" s="505" t="s">
        <v>1698</v>
      </c>
      <c r="F715" s="822" t="str">
        <v/>
      </c>
    </row>
    <row r="716" spans="2:6" ht="14">
      <c r="B716" s="611" t="str">
        <v/>
      </c>
      <c r="C716" s="501" t="str">
        <v/>
      </c>
      <c r="D716" s="505"/>
      <c r="E716" s="505" t="s">
        <v>1698</v>
      </c>
      <c r="F716" s="822" t="str">
        <v/>
      </c>
    </row>
    <row r="717" spans="2:6" ht="14">
      <c r="B717" s="611" t="str">
        <v/>
      </c>
      <c r="C717" s="501" t="str">
        <v/>
      </c>
      <c r="D717" s="505"/>
      <c r="E717" s="505" t="s">
        <v>1698</v>
      </c>
      <c r="F717" s="822" t="str">
        <v/>
      </c>
    </row>
    <row r="718" spans="2:6" ht="14">
      <c r="B718" s="611" t="str">
        <v/>
      </c>
      <c r="C718" s="501" t="str">
        <v/>
      </c>
      <c r="D718" s="505"/>
      <c r="E718" s="505" t="s">
        <v>1698</v>
      </c>
      <c r="F718" s="822" t="str">
        <v/>
      </c>
    </row>
    <row r="719" spans="2:6" ht="14">
      <c r="B719" s="611" t="str">
        <v/>
      </c>
      <c r="C719" s="501" t="str">
        <v/>
      </c>
      <c r="D719" s="505"/>
      <c r="E719" s="505" t="s">
        <v>1698</v>
      </c>
      <c r="F719" s="822" t="str">
        <v/>
      </c>
    </row>
    <row r="720" spans="2:6" ht="14">
      <c r="B720" s="611" t="str">
        <v/>
      </c>
      <c r="C720" s="501" t="str">
        <v/>
      </c>
      <c r="D720" s="505"/>
      <c r="E720" s="505" t="s">
        <v>1698</v>
      </c>
      <c r="F720" s="822" t="str">
        <v/>
      </c>
    </row>
    <row r="721" spans="2:6" ht="14">
      <c r="B721" s="611" t="str">
        <v/>
      </c>
      <c r="C721" s="501" t="str">
        <v/>
      </c>
      <c r="D721" s="505"/>
      <c r="E721" s="505" t="s">
        <v>1698</v>
      </c>
      <c r="F721" s="822" t="str">
        <v/>
      </c>
    </row>
    <row r="722" spans="2:6" ht="14">
      <c r="B722" s="611" t="str">
        <v/>
      </c>
      <c r="C722" s="501" t="str">
        <v/>
      </c>
      <c r="D722" s="505"/>
      <c r="E722" s="505" t="s">
        <v>1698</v>
      </c>
      <c r="F722" s="822" t="str">
        <v/>
      </c>
    </row>
    <row r="723" spans="2:6" ht="14">
      <c r="B723" s="611" t="str">
        <v/>
      </c>
      <c r="C723" s="501" t="str">
        <v/>
      </c>
      <c r="D723" s="505"/>
      <c r="E723" s="505" t="s">
        <v>1698</v>
      </c>
      <c r="F723" s="822" t="str">
        <v/>
      </c>
    </row>
    <row r="724" spans="2:6" ht="14">
      <c r="B724" s="611" t="str">
        <v/>
      </c>
      <c r="C724" s="501" t="str">
        <v/>
      </c>
      <c r="D724" s="505"/>
      <c r="E724" s="505" t="s">
        <v>1698</v>
      </c>
      <c r="F724" s="822" t="str">
        <v/>
      </c>
    </row>
    <row r="725" spans="2:6" ht="14">
      <c r="B725" s="611" t="str">
        <v/>
      </c>
      <c r="C725" s="501" t="str">
        <v/>
      </c>
      <c r="D725" s="505"/>
      <c r="E725" s="505" t="s">
        <v>1698</v>
      </c>
      <c r="F725" s="822" t="str">
        <v/>
      </c>
    </row>
    <row r="726" spans="2:6" ht="14">
      <c r="B726" s="611" t="str">
        <v/>
      </c>
      <c r="C726" s="501" t="str">
        <v/>
      </c>
      <c r="D726" s="505"/>
      <c r="E726" s="505" t="s">
        <v>1698</v>
      </c>
      <c r="F726" s="822" t="str">
        <v/>
      </c>
    </row>
    <row r="727" spans="2:6" ht="14">
      <c r="B727" s="611" t="str">
        <v/>
      </c>
      <c r="C727" s="501" t="str">
        <v/>
      </c>
      <c r="D727" s="505"/>
      <c r="E727" s="505" t="s">
        <v>1698</v>
      </c>
      <c r="F727" s="822" t="str">
        <v/>
      </c>
    </row>
    <row r="728" spans="2:6" ht="14">
      <c r="B728" s="611" t="str">
        <v/>
      </c>
      <c r="C728" s="501" t="str">
        <v/>
      </c>
      <c r="D728" s="505"/>
      <c r="E728" s="505" t="s">
        <v>1698</v>
      </c>
      <c r="F728" s="822" t="str">
        <v/>
      </c>
    </row>
    <row r="729" spans="2:6" ht="14">
      <c r="B729" s="611" t="str">
        <v/>
      </c>
      <c r="C729" s="501" t="str">
        <v/>
      </c>
      <c r="D729" s="505"/>
      <c r="E729" s="505" t="s">
        <v>1698</v>
      </c>
      <c r="F729" s="822" t="str">
        <v/>
      </c>
    </row>
    <row r="730" spans="2:6" ht="14">
      <c r="B730" s="611" t="str">
        <v/>
      </c>
      <c r="C730" s="501" t="str">
        <v/>
      </c>
      <c r="D730" s="505"/>
      <c r="E730" s="505" t="s">
        <v>1698</v>
      </c>
      <c r="F730" s="822" t="str">
        <v/>
      </c>
    </row>
    <row r="731" spans="2:6" ht="14">
      <c r="B731" s="611" t="str">
        <v/>
      </c>
      <c r="C731" s="501" t="str">
        <v/>
      </c>
      <c r="D731" s="505"/>
      <c r="E731" s="505" t="s">
        <v>1698</v>
      </c>
      <c r="F731" s="822" t="str">
        <v/>
      </c>
    </row>
    <row r="732" spans="2:6" ht="14">
      <c r="B732" s="611" t="str">
        <v/>
      </c>
      <c r="C732" s="501" t="str">
        <v/>
      </c>
      <c r="D732" s="505"/>
      <c r="E732" s="505" t="s">
        <v>1698</v>
      </c>
      <c r="F732" s="822" t="str">
        <v/>
      </c>
    </row>
    <row r="733" spans="2:6" ht="14">
      <c r="B733" s="611" t="str">
        <v/>
      </c>
      <c r="C733" s="501" t="str">
        <v/>
      </c>
      <c r="D733" s="505"/>
      <c r="E733" s="505" t="s">
        <v>1698</v>
      </c>
      <c r="F733" s="822" t="str">
        <v/>
      </c>
    </row>
    <row r="734" spans="2:6" ht="14">
      <c r="B734" s="611" t="str">
        <v/>
      </c>
      <c r="C734" s="501" t="str">
        <v/>
      </c>
      <c r="D734" s="505"/>
      <c r="E734" s="505" t="s">
        <v>1698</v>
      </c>
      <c r="F734" s="822" t="str">
        <v/>
      </c>
    </row>
    <row r="735" spans="2:6" ht="14">
      <c r="B735" s="611" t="str">
        <v/>
      </c>
      <c r="C735" s="501" t="str">
        <v/>
      </c>
      <c r="D735" s="505"/>
      <c r="E735" s="505" t="s">
        <v>1698</v>
      </c>
      <c r="F735" s="822" t="str">
        <v/>
      </c>
    </row>
    <row r="736" spans="2:6" ht="14">
      <c r="B736" s="611" t="str">
        <v/>
      </c>
      <c r="C736" s="501" t="str">
        <v/>
      </c>
      <c r="D736" s="505"/>
      <c r="E736" s="505" t="s">
        <v>1698</v>
      </c>
      <c r="F736" s="822" t="str">
        <v/>
      </c>
    </row>
    <row r="737" spans="2:6" ht="14">
      <c r="B737" s="611" t="str">
        <v/>
      </c>
      <c r="C737" s="501" t="str">
        <v/>
      </c>
      <c r="D737" s="505"/>
      <c r="E737" s="505" t="s">
        <v>1698</v>
      </c>
      <c r="F737" s="822" t="str">
        <v/>
      </c>
    </row>
    <row r="738" spans="2:6" ht="14">
      <c r="B738" s="611" t="str">
        <v/>
      </c>
      <c r="C738" s="501" t="str">
        <v/>
      </c>
      <c r="D738" s="505"/>
      <c r="E738" s="505" t="s">
        <v>1698</v>
      </c>
      <c r="F738" s="822" t="str">
        <v/>
      </c>
    </row>
    <row r="739" spans="2:6" ht="14">
      <c r="B739" s="611" t="str">
        <v/>
      </c>
      <c r="C739" s="501" t="str">
        <v/>
      </c>
      <c r="D739" s="505"/>
      <c r="E739" s="505" t="s">
        <v>1698</v>
      </c>
      <c r="F739" s="822" t="str">
        <v/>
      </c>
    </row>
    <row r="740" spans="2:6" ht="14">
      <c r="B740" s="611" t="str">
        <v/>
      </c>
      <c r="C740" s="501" t="str">
        <v/>
      </c>
      <c r="D740" s="505"/>
      <c r="E740" s="505" t="s">
        <v>1698</v>
      </c>
      <c r="F740" s="822" t="str">
        <v/>
      </c>
    </row>
    <row r="741" spans="2:6" ht="14">
      <c r="B741" s="611" t="str">
        <v/>
      </c>
      <c r="C741" s="501" t="str">
        <v/>
      </c>
      <c r="D741" s="505"/>
      <c r="E741" s="505" t="s">
        <v>1698</v>
      </c>
      <c r="F741" s="822" t="str">
        <v/>
      </c>
    </row>
    <row r="742" spans="2:6" ht="14">
      <c r="B742" s="611" t="str">
        <v/>
      </c>
      <c r="C742" s="501" t="str">
        <v/>
      </c>
      <c r="D742" s="505"/>
      <c r="E742" s="505" t="s">
        <v>1698</v>
      </c>
      <c r="F742" s="822" t="str">
        <v/>
      </c>
    </row>
    <row r="743" spans="2:6" ht="14">
      <c r="B743" s="611" t="str">
        <v/>
      </c>
      <c r="C743" s="501" t="str">
        <v/>
      </c>
      <c r="D743" s="505"/>
      <c r="E743" s="505" t="s">
        <v>1698</v>
      </c>
      <c r="F743" s="822" t="str">
        <v/>
      </c>
    </row>
    <row r="744" spans="2:6" ht="14">
      <c r="B744" s="611" t="str">
        <v/>
      </c>
      <c r="C744" s="501" t="str">
        <v/>
      </c>
      <c r="D744" s="505"/>
      <c r="E744" s="505" t="s">
        <v>1698</v>
      </c>
      <c r="F744" s="822" t="str">
        <v/>
      </c>
    </row>
    <row r="745" spans="2:6" ht="14">
      <c r="B745" s="611" t="str">
        <v/>
      </c>
      <c r="C745" s="501" t="str">
        <v/>
      </c>
      <c r="D745" s="505"/>
      <c r="E745" s="505" t="s">
        <v>1698</v>
      </c>
      <c r="F745" s="822" t="str">
        <v/>
      </c>
    </row>
    <row r="746" spans="2:6" ht="14">
      <c r="B746" s="611" t="str">
        <v/>
      </c>
      <c r="C746" s="501" t="str">
        <v/>
      </c>
      <c r="D746" s="505"/>
      <c r="E746" s="505" t="s">
        <v>1698</v>
      </c>
      <c r="F746" s="822" t="str">
        <v/>
      </c>
    </row>
    <row r="747" spans="2:6" ht="14">
      <c r="B747" s="611" t="str">
        <v/>
      </c>
      <c r="C747" s="501" t="str">
        <v/>
      </c>
      <c r="D747" s="505"/>
      <c r="E747" s="505" t="s">
        <v>1698</v>
      </c>
      <c r="F747" s="822" t="str">
        <v/>
      </c>
    </row>
    <row r="748" spans="2:6" ht="14">
      <c r="B748" s="611" t="str">
        <v/>
      </c>
      <c r="C748" s="501" t="str">
        <v/>
      </c>
      <c r="D748" s="505"/>
      <c r="E748" s="505" t="s">
        <v>1698</v>
      </c>
      <c r="F748" s="822" t="str">
        <v/>
      </c>
    </row>
    <row r="749" spans="2:6" ht="14">
      <c r="B749" s="611" t="str">
        <v/>
      </c>
      <c r="C749" s="501" t="str">
        <v/>
      </c>
      <c r="D749" s="505"/>
      <c r="E749" s="505" t="s">
        <v>1698</v>
      </c>
      <c r="F749" s="822" t="str">
        <v/>
      </c>
    </row>
    <row r="750" spans="2:6" ht="14">
      <c r="B750" s="611" t="str">
        <v/>
      </c>
      <c r="C750" s="501" t="str">
        <v/>
      </c>
      <c r="D750" s="505"/>
      <c r="E750" s="505" t="s">
        <v>1698</v>
      </c>
      <c r="F750" s="822" t="str">
        <v/>
      </c>
    </row>
    <row r="751" spans="2:6" ht="14">
      <c r="B751" s="611" t="str">
        <v/>
      </c>
      <c r="C751" s="501" t="str">
        <v/>
      </c>
      <c r="D751" s="505"/>
      <c r="E751" s="505" t="s">
        <v>1698</v>
      </c>
      <c r="F751" s="822" t="str">
        <v/>
      </c>
    </row>
    <row r="752" spans="2:6" ht="14">
      <c r="B752" s="611" t="str">
        <v/>
      </c>
      <c r="C752" s="501" t="str">
        <v/>
      </c>
      <c r="D752" s="505"/>
      <c r="E752" s="505" t="s">
        <v>1698</v>
      </c>
      <c r="F752" s="822" t="str">
        <v/>
      </c>
    </row>
    <row r="753" spans="2:6" ht="14">
      <c r="B753" s="611" t="str">
        <v/>
      </c>
      <c r="C753" s="501" t="str">
        <v/>
      </c>
      <c r="D753" s="505"/>
      <c r="E753" s="505" t="s">
        <v>1698</v>
      </c>
      <c r="F753" s="822" t="str">
        <v/>
      </c>
    </row>
    <row r="754" spans="2:6" ht="14">
      <c r="B754" s="611" t="str">
        <v/>
      </c>
      <c r="C754" s="501" t="str">
        <v/>
      </c>
      <c r="D754" s="505"/>
      <c r="E754" s="505" t="s">
        <v>1698</v>
      </c>
      <c r="F754" s="822" t="str">
        <v/>
      </c>
    </row>
    <row r="755" spans="2:6" ht="14">
      <c r="B755" s="611" t="str">
        <v/>
      </c>
      <c r="C755" s="501" t="str">
        <v/>
      </c>
      <c r="D755" s="505"/>
      <c r="E755" s="505" t="s">
        <v>1698</v>
      </c>
      <c r="F755" s="822" t="str">
        <v/>
      </c>
    </row>
    <row r="756" spans="2:6" ht="14">
      <c r="B756" s="611" t="str">
        <v/>
      </c>
      <c r="C756" s="501" t="str">
        <v/>
      </c>
      <c r="D756" s="505"/>
      <c r="E756" s="505" t="s">
        <v>1698</v>
      </c>
      <c r="F756" s="822" t="str">
        <v/>
      </c>
    </row>
    <row r="757" spans="2:6" ht="14">
      <c r="B757" s="611" t="str">
        <v/>
      </c>
      <c r="C757" s="501" t="str">
        <v/>
      </c>
      <c r="D757" s="505"/>
      <c r="E757" s="505" t="s">
        <v>1698</v>
      </c>
      <c r="F757" s="822" t="str">
        <v/>
      </c>
    </row>
    <row r="758" spans="2:6" ht="14">
      <c r="B758" s="611" t="str">
        <v/>
      </c>
      <c r="C758" s="501" t="str">
        <v/>
      </c>
      <c r="D758" s="505"/>
      <c r="E758" s="505" t="s">
        <v>1698</v>
      </c>
      <c r="F758" s="822" t="str">
        <v/>
      </c>
    </row>
    <row r="759" spans="2:6" ht="14">
      <c r="B759" s="611" t="str">
        <v/>
      </c>
      <c r="C759" s="501" t="str">
        <v/>
      </c>
      <c r="D759" s="505"/>
      <c r="E759" s="505" t="s">
        <v>1698</v>
      </c>
      <c r="F759" s="822" t="str">
        <v/>
      </c>
    </row>
    <row r="760" spans="2:6" ht="14">
      <c r="B760" s="611" t="str">
        <v/>
      </c>
      <c r="C760" s="501" t="str">
        <v/>
      </c>
      <c r="D760" s="505"/>
      <c r="E760" s="505" t="s">
        <v>1698</v>
      </c>
      <c r="F760" s="822" t="str">
        <v/>
      </c>
    </row>
    <row r="761" spans="2:6" ht="14">
      <c r="B761" s="611" t="str">
        <v/>
      </c>
      <c r="C761" s="501" t="str">
        <v/>
      </c>
      <c r="D761" s="505"/>
      <c r="E761" s="505" t="s">
        <v>1698</v>
      </c>
      <c r="F761" s="822" t="str">
        <v/>
      </c>
    </row>
    <row r="762" spans="2:6" ht="14">
      <c r="B762" s="611" t="str">
        <v/>
      </c>
      <c r="C762" s="501" t="str">
        <v/>
      </c>
      <c r="D762" s="505"/>
      <c r="E762" s="505" t="s">
        <v>1698</v>
      </c>
      <c r="F762" s="822" t="str">
        <v/>
      </c>
    </row>
    <row r="763" spans="2:6" ht="14">
      <c r="B763" s="611" t="str">
        <v/>
      </c>
      <c r="C763" s="501" t="str">
        <v/>
      </c>
      <c r="D763" s="505"/>
      <c r="E763" s="505" t="s">
        <v>1698</v>
      </c>
      <c r="F763" s="822" t="str">
        <v/>
      </c>
    </row>
    <row r="764" spans="2:6" ht="14">
      <c r="B764" s="611" t="str">
        <v/>
      </c>
      <c r="C764" s="501" t="str">
        <v/>
      </c>
      <c r="D764" s="505"/>
      <c r="E764" s="505" t="s">
        <v>1698</v>
      </c>
      <c r="F764" s="822" t="str">
        <v/>
      </c>
    </row>
    <row r="765" spans="2:6" ht="14">
      <c r="B765" s="611" t="str">
        <v/>
      </c>
      <c r="C765" s="501" t="str">
        <v/>
      </c>
      <c r="D765" s="505"/>
      <c r="E765" s="505" t="s">
        <v>1698</v>
      </c>
      <c r="F765" s="822" t="str">
        <v/>
      </c>
    </row>
    <row r="766" spans="2:6" ht="14">
      <c r="B766" s="611" t="str">
        <v/>
      </c>
      <c r="C766" s="501" t="str">
        <v/>
      </c>
      <c r="D766" s="505"/>
      <c r="E766" s="505" t="s">
        <v>1698</v>
      </c>
      <c r="F766" s="822" t="str">
        <v/>
      </c>
    </row>
    <row r="767" spans="2:6" ht="14">
      <c r="B767" s="611" t="str">
        <v/>
      </c>
      <c r="C767" s="501" t="str">
        <v/>
      </c>
      <c r="D767" s="505"/>
      <c r="E767" s="505" t="s">
        <v>1698</v>
      </c>
      <c r="F767" s="822" t="str">
        <v/>
      </c>
    </row>
    <row r="768" spans="2:6" ht="14">
      <c r="B768" s="611" t="str">
        <v/>
      </c>
      <c r="C768" s="501" t="str">
        <v/>
      </c>
      <c r="D768" s="505"/>
      <c r="E768" s="505" t="s">
        <v>1698</v>
      </c>
      <c r="F768" s="822" t="str">
        <v/>
      </c>
    </row>
    <row r="769" spans="2:6" ht="14">
      <c r="B769" s="611" t="str">
        <v/>
      </c>
      <c r="C769" s="501" t="str">
        <v/>
      </c>
      <c r="D769" s="505"/>
      <c r="E769" s="505" t="s">
        <v>1698</v>
      </c>
      <c r="F769" s="822" t="str">
        <v/>
      </c>
    </row>
    <row r="770" spans="2:6" ht="14">
      <c r="B770" s="611" t="str">
        <v/>
      </c>
      <c r="C770" s="501" t="str">
        <v/>
      </c>
      <c r="D770" s="505"/>
      <c r="E770" s="505" t="s">
        <v>1698</v>
      </c>
      <c r="F770" s="822" t="str">
        <v/>
      </c>
    </row>
    <row r="771" spans="2:6" ht="14">
      <c r="B771" s="611" t="str">
        <v/>
      </c>
      <c r="C771" s="501" t="str">
        <v/>
      </c>
      <c r="D771" s="505"/>
      <c r="E771" s="505" t="s">
        <v>1698</v>
      </c>
      <c r="F771" s="822" t="str">
        <v/>
      </c>
    </row>
    <row r="772" spans="2:6" ht="14">
      <c r="B772" s="611" t="str">
        <v/>
      </c>
      <c r="C772" s="501" t="str">
        <v/>
      </c>
      <c r="D772" s="505"/>
      <c r="E772" s="505" t="s">
        <v>1698</v>
      </c>
      <c r="F772" s="822" t="str">
        <v/>
      </c>
    </row>
    <row r="773" spans="2:6" ht="14">
      <c r="B773" s="611" t="str">
        <v/>
      </c>
      <c r="C773" s="501" t="str">
        <v/>
      </c>
      <c r="D773" s="505"/>
      <c r="E773" s="505" t="s">
        <v>1698</v>
      </c>
      <c r="F773" s="822" t="str">
        <v/>
      </c>
    </row>
    <row r="774" spans="2:6" ht="14">
      <c r="B774" s="611" t="str">
        <v/>
      </c>
      <c r="C774" s="501" t="str">
        <v/>
      </c>
      <c r="D774" s="505"/>
      <c r="E774" s="505" t="s">
        <v>1698</v>
      </c>
      <c r="F774" s="822" t="str">
        <v/>
      </c>
    </row>
    <row r="775" spans="2:6" ht="14">
      <c r="B775" s="611" t="str">
        <v/>
      </c>
      <c r="C775" s="501" t="str">
        <v/>
      </c>
      <c r="D775" s="505"/>
      <c r="E775" s="505" t="s">
        <v>1698</v>
      </c>
      <c r="F775" s="822" t="str">
        <v/>
      </c>
    </row>
    <row r="776" spans="2:6" ht="14">
      <c r="B776" s="611" t="str">
        <v/>
      </c>
      <c r="C776" s="501" t="str">
        <v/>
      </c>
      <c r="D776" s="505"/>
      <c r="E776" s="505" t="s">
        <v>1698</v>
      </c>
      <c r="F776" s="822" t="str">
        <v/>
      </c>
    </row>
    <row r="777" spans="2:6" ht="14">
      <c r="B777" s="611" t="str">
        <v/>
      </c>
      <c r="C777" s="501" t="str">
        <v/>
      </c>
      <c r="D777" s="505"/>
      <c r="E777" s="505" t="s">
        <v>1698</v>
      </c>
      <c r="F777" s="822" t="str">
        <v/>
      </c>
    </row>
    <row r="778" spans="2:6" ht="14">
      <c r="B778" s="611" t="str">
        <v/>
      </c>
      <c r="C778" s="501" t="str">
        <v/>
      </c>
      <c r="D778" s="505"/>
      <c r="E778" s="505" t="s">
        <v>1698</v>
      </c>
      <c r="F778" s="822" t="str">
        <v/>
      </c>
    </row>
    <row r="779" spans="2:6" ht="14">
      <c r="B779" s="611" t="str">
        <v/>
      </c>
      <c r="C779" s="501" t="str">
        <v/>
      </c>
      <c r="D779" s="505"/>
      <c r="E779" s="505" t="s">
        <v>1698</v>
      </c>
      <c r="F779" s="822" t="str">
        <v/>
      </c>
    </row>
    <row r="780" spans="2:6" ht="14">
      <c r="B780" s="611" t="str">
        <v/>
      </c>
      <c r="C780" s="501" t="str">
        <v/>
      </c>
      <c r="D780" s="505"/>
      <c r="E780" s="505" t="s">
        <v>1698</v>
      </c>
      <c r="F780" s="822" t="str">
        <v/>
      </c>
    </row>
    <row r="781" spans="2:6" ht="14">
      <c r="B781" s="611" t="str">
        <v/>
      </c>
      <c r="C781" s="501" t="str">
        <v/>
      </c>
      <c r="D781" s="505"/>
      <c r="E781" s="505" t="s">
        <v>1698</v>
      </c>
      <c r="F781" s="822" t="str">
        <v/>
      </c>
    </row>
    <row r="782" spans="2:6" ht="14">
      <c r="B782" s="611" t="str">
        <v/>
      </c>
      <c r="C782" s="501" t="str">
        <v/>
      </c>
      <c r="D782" s="505"/>
      <c r="E782" s="505" t="s">
        <v>1698</v>
      </c>
      <c r="F782" s="822" t="str">
        <v/>
      </c>
    </row>
    <row r="783" spans="2:6" ht="14">
      <c r="B783" s="611" t="str">
        <v/>
      </c>
      <c r="C783" s="501" t="str">
        <v/>
      </c>
      <c r="D783" s="505"/>
      <c r="E783" s="505" t="s">
        <v>1698</v>
      </c>
      <c r="F783" s="822" t="str">
        <v/>
      </c>
    </row>
    <row r="784" spans="2:6" ht="14">
      <c r="B784" s="611" t="str">
        <v/>
      </c>
      <c r="C784" s="501" t="str">
        <v/>
      </c>
      <c r="D784" s="505"/>
      <c r="E784" s="505" t="s">
        <v>1698</v>
      </c>
      <c r="F784" s="822" t="str">
        <v/>
      </c>
    </row>
    <row r="785" spans="2:6" ht="14">
      <c r="B785" s="611" t="str">
        <v/>
      </c>
      <c r="C785" s="501" t="str">
        <v/>
      </c>
      <c r="D785" s="505"/>
      <c r="E785" s="505" t="s">
        <v>1698</v>
      </c>
      <c r="F785" s="822" t="str">
        <v/>
      </c>
    </row>
    <row r="786" spans="2:6" ht="14">
      <c r="B786" s="611" t="str">
        <v/>
      </c>
      <c r="C786" s="501" t="str">
        <v/>
      </c>
      <c r="D786" s="505"/>
      <c r="E786" s="505" t="s">
        <v>1698</v>
      </c>
      <c r="F786" s="822" t="str">
        <v/>
      </c>
    </row>
    <row r="787" spans="2:6" ht="14">
      <c r="B787" s="611" t="str">
        <v/>
      </c>
      <c r="C787" s="501" t="str">
        <v/>
      </c>
      <c r="D787" s="505"/>
      <c r="E787" s="505" t="s">
        <v>1698</v>
      </c>
      <c r="F787" s="822" t="str">
        <v/>
      </c>
    </row>
    <row r="788" spans="2:6" ht="14">
      <c r="B788" s="611" t="str">
        <v/>
      </c>
      <c r="C788" s="501" t="str">
        <v/>
      </c>
      <c r="D788" s="505"/>
      <c r="E788" s="505" t="s">
        <v>1698</v>
      </c>
      <c r="F788" s="822" t="str">
        <v/>
      </c>
    </row>
    <row r="789" spans="2:6" ht="14">
      <c r="B789" s="611" t="str">
        <v/>
      </c>
      <c r="C789" s="501" t="str">
        <v/>
      </c>
      <c r="D789" s="505"/>
      <c r="E789" s="505" t="s">
        <v>1698</v>
      </c>
      <c r="F789" s="822" t="str">
        <v/>
      </c>
    </row>
    <row r="790" spans="2:6" ht="14">
      <c r="B790" s="611" t="str">
        <v/>
      </c>
      <c r="C790" s="501" t="str">
        <v/>
      </c>
      <c r="D790" s="505"/>
      <c r="E790" s="505" t="s">
        <v>1698</v>
      </c>
      <c r="F790" s="822" t="str">
        <v/>
      </c>
    </row>
    <row r="791" spans="2:6" ht="14">
      <c r="B791" s="611" t="str">
        <v/>
      </c>
      <c r="C791" s="501" t="str">
        <v/>
      </c>
      <c r="D791" s="505"/>
      <c r="E791" s="505" t="s">
        <v>1698</v>
      </c>
      <c r="F791" s="822" t="str">
        <v/>
      </c>
    </row>
    <row r="792" spans="2:6" ht="14">
      <c r="B792" s="611" t="str">
        <v/>
      </c>
      <c r="C792" s="501" t="str">
        <v/>
      </c>
      <c r="D792" s="505"/>
      <c r="E792" s="505" t="s">
        <v>1698</v>
      </c>
      <c r="F792" s="822" t="str">
        <v/>
      </c>
    </row>
    <row r="793" spans="2:6" ht="14">
      <c r="B793" s="611" t="str">
        <v/>
      </c>
      <c r="C793" s="501" t="str">
        <v/>
      </c>
      <c r="D793" s="505"/>
      <c r="E793" s="505" t="s">
        <v>1698</v>
      </c>
      <c r="F793" s="822" t="str">
        <v/>
      </c>
    </row>
    <row r="794" spans="2:6" ht="14">
      <c r="B794" s="611" t="str">
        <v/>
      </c>
      <c r="C794" s="501" t="str">
        <v/>
      </c>
      <c r="D794" s="505"/>
      <c r="E794" s="505" t="s">
        <v>1698</v>
      </c>
      <c r="F794" s="822" t="str">
        <v/>
      </c>
    </row>
    <row r="795" spans="2:6" ht="14">
      <c r="B795" s="611" t="str">
        <v/>
      </c>
      <c r="C795" s="501" t="str">
        <v/>
      </c>
      <c r="D795" s="505"/>
      <c r="E795" s="505" t="s">
        <v>1698</v>
      </c>
      <c r="F795" s="822" t="str">
        <v/>
      </c>
    </row>
    <row r="796" spans="2:6" ht="14">
      <c r="B796" s="611" t="str">
        <v/>
      </c>
      <c r="C796" s="501" t="str">
        <v/>
      </c>
      <c r="D796" s="505"/>
      <c r="E796" s="505" t="s">
        <v>1698</v>
      </c>
      <c r="F796" s="822" t="str">
        <v/>
      </c>
    </row>
    <row r="797" spans="2:6" ht="14">
      <c r="B797" s="611" t="str">
        <v/>
      </c>
      <c r="C797" s="501" t="str">
        <v/>
      </c>
      <c r="D797" s="505"/>
      <c r="E797" s="505" t="s">
        <v>1698</v>
      </c>
      <c r="F797" s="822" t="str">
        <v/>
      </c>
    </row>
    <row r="798" spans="2:6" ht="14">
      <c r="B798" s="611" t="str">
        <v/>
      </c>
      <c r="C798" s="501" t="str">
        <v/>
      </c>
      <c r="D798" s="505"/>
      <c r="E798" s="505" t="s">
        <v>1698</v>
      </c>
      <c r="F798" s="822" t="str">
        <v/>
      </c>
    </row>
    <row r="799" spans="2:6" ht="14">
      <c r="B799" s="611" t="str">
        <v/>
      </c>
      <c r="C799" s="501" t="str">
        <v/>
      </c>
      <c r="D799" s="505"/>
      <c r="E799" s="505" t="s">
        <v>1698</v>
      </c>
      <c r="F799" s="822" t="str">
        <v/>
      </c>
    </row>
    <row r="800" spans="2:6" ht="14">
      <c r="B800" s="611" t="str">
        <v/>
      </c>
      <c r="C800" s="501" t="str">
        <v/>
      </c>
      <c r="D800" s="505"/>
      <c r="E800" s="505" t="s">
        <v>1698</v>
      </c>
      <c r="F800" s="822" t="str">
        <v/>
      </c>
    </row>
    <row r="801" spans="2:6" ht="14">
      <c r="B801" s="611" t="str">
        <v/>
      </c>
      <c r="C801" s="501" t="str">
        <v/>
      </c>
      <c r="D801" s="505"/>
      <c r="E801" s="505" t="s">
        <v>1698</v>
      </c>
      <c r="F801" s="822" t="str">
        <v/>
      </c>
    </row>
    <row r="802" spans="2:6" ht="14">
      <c r="B802" s="611" t="str">
        <v/>
      </c>
      <c r="C802" s="501" t="str">
        <v/>
      </c>
      <c r="D802" s="505"/>
      <c r="E802" s="505" t="s">
        <v>1698</v>
      </c>
      <c r="F802" s="822" t="str">
        <v/>
      </c>
    </row>
    <row r="803" spans="2:6" ht="14">
      <c r="B803" s="611" t="str">
        <v/>
      </c>
      <c r="C803" s="501" t="str">
        <v/>
      </c>
      <c r="D803" s="505"/>
      <c r="E803" s="505" t="s">
        <v>1698</v>
      </c>
      <c r="F803" s="822" t="str">
        <v/>
      </c>
    </row>
    <row r="804" spans="2:6" ht="14">
      <c r="B804" s="611" t="str">
        <v/>
      </c>
      <c r="C804" s="501" t="str">
        <v/>
      </c>
      <c r="D804" s="505"/>
      <c r="E804" s="505" t="s">
        <v>1698</v>
      </c>
      <c r="F804" s="822" t="str">
        <v/>
      </c>
    </row>
    <row r="805" spans="2:6" ht="14">
      <c r="B805" s="611" t="str">
        <v/>
      </c>
      <c r="C805" s="501" t="str">
        <v/>
      </c>
      <c r="D805" s="505"/>
      <c r="E805" s="505" t="s">
        <v>1698</v>
      </c>
      <c r="F805" s="822" t="str">
        <v/>
      </c>
    </row>
    <row r="806" spans="2:6" ht="14">
      <c r="B806" s="611" t="str">
        <v/>
      </c>
      <c r="C806" s="501" t="str">
        <v/>
      </c>
      <c r="D806" s="505"/>
      <c r="E806" s="505" t="s">
        <v>1698</v>
      </c>
      <c r="F806" s="822" t="str">
        <v/>
      </c>
    </row>
    <row r="807" spans="2:6" ht="14">
      <c r="B807" s="611" t="str">
        <v/>
      </c>
      <c r="C807" s="501" t="str">
        <v/>
      </c>
      <c r="D807" s="505"/>
      <c r="E807" s="505" t="s">
        <v>1698</v>
      </c>
      <c r="F807" s="822" t="str">
        <v/>
      </c>
    </row>
    <row r="808" spans="2:6" ht="14">
      <c r="B808" s="611" t="str">
        <v/>
      </c>
      <c r="C808" s="501" t="str">
        <v/>
      </c>
      <c r="D808" s="505"/>
      <c r="E808" s="505" t="s">
        <v>1698</v>
      </c>
      <c r="F808" s="822" t="str">
        <v/>
      </c>
    </row>
    <row r="809" spans="2:6" ht="14">
      <c r="B809" s="611" t="str">
        <v/>
      </c>
      <c r="C809" s="501" t="str">
        <v/>
      </c>
      <c r="D809" s="505"/>
      <c r="E809" s="505" t="s">
        <v>1698</v>
      </c>
      <c r="F809" s="822" t="str">
        <v/>
      </c>
    </row>
    <row r="810" spans="2:6" ht="14">
      <c r="B810" s="611" t="str">
        <v/>
      </c>
      <c r="C810" s="501" t="str">
        <v/>
      </c>
      <c r="D810" s="505"/>
      <c r="E810" s="505" t="s">
        <v>1698</v>
      </c>
      <c r="F810" s="822" t="str">
        <v/>
      </c>
    </row>
    <row r="811" spans="2:6" ht="14">
      <c r="B811" s="611" t="str">
        <v/>
      </c>
      <c r="C811" s="501" t="str">
        <v/>
      </c>
      <c r="D811" s="505"/>
      <c r="E811" s="505" t="s">
        <v>1698</v>
      </c>
      <c r="F811" s="822" t="str">
        <v/>
      </c>
    </row>
    <row r="812" spans="2:6" ht="14">
      <c r="B812" s="611" t="str">
        <v/>
      </c>
      <c r="C812" s="501" t="str">
        <v/>
      </c>
      <c r="D812" s="505"/>
      <c r="E812" s="505" t="s">
        <v>1698</v>
      </c>
      <c r="F812" s="822" t="str">
        <v/>
      </c>
    </row>
    <row r="813" spans="2:6" ht="14">
      <c r="B813" s="611" t="str">
        <v/>
      </c>
      <c r="C813" s="501" t="str">
        <v/>
      </c>
      <c r="D813" s="505"/>
      <c r="E813" s="505" t="s">
        <v>1698</v>
      </c>
      <c r="F813" s="822" t="str">
        <v/>
      </c>
    </row>
    <row r="814" spans="2:6" ht="14">
      <c r="B814" s="611" t="str">
        <v/>
      </c>
      <c r="C814" s="501" t="str">
        <v/>
      </c>
      <c r="D814" s="505"/>
      <c r="E814" s="505" t="s">
        <v>1698</v>
      </c>
      <c r="F814" s="822" t="str">
        <v/>
      </c>
    </row>
    <row r="815" spans="2:6" ht="14">
      <c r="B815" s="611" t="str">
        <v/>
      </c>
      <c r="C815" s="501" t="str">
        <v/>
      </c>
      <c r="D815" s="505"/>
      <c r="E815" s="505" t="s">
        <v>1698</v>
      </c>
      <c r="F815" s="822" t="str">
        <v/>
      </c>
    </row>
    <row r="816" spans="2:6" ht="14">
      <c r="B816" s="611" t="str">
        <v/>
      </c>
      <c r="C816" s="501" t="str">
        <v/>
      </c>
      <c r="D816" s="505"/>
      <c r="E816" s="505" t="s">
        <v>1698</v>
      </c>
      <c r="F816" s="822" t="str">
        <v/>
      </c>
    </row>
    <row r="817" spans="2:6" ht="14">
      <c r="B817" s="611" t="str">
        <v/>
      </c>
      <c r="C817" s="501" t="str">
        <v/>
      </c>
      <c r="D817" s="505"/>
      <c r="E817" s="505" t="s">
        <v>1698</v>
      </c>
      <c r="F817" s="822" t="str">
        <v/>
      </c>
    </row>
    <row r="818" spans="2:6" ht="14">
      <c r="B818" s="611" t="str">
        <v/>
      </c>
      <c r="C818" s="501" t="str">
        <v/>
      </c>
      <c r="D818" s="505"/>
      <c r="E818" s="505" t="s">
        <v>1698</v>
      </c>
      <c r="F818" s="822" t="str">
        <v/>
      </c>
    </row>
    <row r="819" spans="2:6" ht="14">
      <c r="B819" s="611" t="str">
        <v/>
      </c>
      <c r="C819" s="501" t="str">
        <v/>
      </c>
      <c r="D819" s="505"/>
      <c r="E819" s="505" t="s">
        <v>1698</v>
      </c>
      <c r="F819" s="822" t="str">
        <v/>
      </c>
    </row>
    <row r="820" spans="2:6" ht="14">
      <c r="B820" s="611" t="str">
        <v/>
      </c>
      <c r="C820" s="501" t="str">
        <v/>
      </c>
      <c r="D820" s="505"/>
      <c r="E820" s="505" t="s">
        <v>1698</v>
      </c>
      <c r="F820" s="822" t="str">
        <v/>
      </c>
    </row>
    <row r="821" spans="2:6" ht="14">
      <c r="B821" s="611" t="str">
        <v/>
      </c>
      <c r="C821" s="501" t="str">
        <v/>
      </c>
      <c r="D821" s="505"/>
      <c r="E821" s="505" t="s">
        <v>1698</v>
      </c>
      <c r="F821" s="822" t="str">
        <v/>
      </c>
    </row>
    <row r="822" spans="2:6" ht="14">
      <c r="B822" s="611" t="str">
        <v/>
      </c>
      <c r="C822" s="501" t="str">
        <v/>
      </c>
      <c r="D822" s="505"/>
      <c r="E822" s="505" t="s">
        <v>1698</v>
      </c>
      <c r="F822" s="822" t="str">
        <v/>
      </c>
    </row>
    <row r="823" spans="2:6" ht="14">
      <c r="B823" s="611" t="str">
        <v/>
      </c>
      <c r="C823" s="501" t="str">
        <v/>
      </c>
      <c r="D823" s="505"/>
      <c r="E823" s="505" t="s">
        <v>1698</v>
      </c>
      <c r="F823" s="822" t="str">
        <v/>
      </c>
    </row>
    <row r="824" spans="2:6" ht="14">
      <c r="B824" s="611" t="str">
        <v/>
      </c>
      <c r="C824" s="501" t="str">
        <v/>
      </c>
      <c r="D824" s="505"/>
      <c r="E824" s="505" t="s">
        <v>1698</v>
      </c>
      <c r="F824" s="822" t="str">
        <v/>
      </c>
    </row>
    <row r="825" spans="2:6" ht="14">
      <c r="B825" s="611" t="str">
        <v/>
      </c>
      <c r="C825" s="501" t="str">
        <v/>
      </c>
      <c r="D825" s="505"/>
      <c r="E825" s="505" t="s">
        <v>1698</v>
      </c>
      <c r="F825" s="822" t="str">
        <v/>
      </c>
    </row>
    <row r="826" spans="2:6" ht="14">
      <c r="B826" s="611" t="str">
        <v/>
      </c>
      <c r="C826" s="501" t="str">
        <v/>
      </c>
      <c r="D826" s="505"/>
      <c r="E826" s="505" t="s">
        <v>1698</v>
      </c>
      <c r="F826" s="822" t="str">
        <v/>
      </c>
    </row>
    <row r="827" spans="2:6" ht="14">
      <c r="B827" s="611" t="str">
        <v/>
      </c>
      <c r="C827" s="501" t="str">
        <v/>
      </c>
      <c r="D827" s="505"/>
      <c r="E827" s="505" t="s">
        <v>1698</v>
      </c>
      <c r="F827" s="822" t="str">
        <v/>
      </c>
    </row>
    <row r="828" spans="2:6" ht="14">
      <c r="B828" s="611" t="str">
        <v/>
      </c>
      <c r="C828" s="501" t="str">
        <v/>
      </c>
      <c r="D828" s="505"/>
      <c r="E828" s="505" t="s">
        <v>1698</v>
      </c>
      <c r="F828" s="822" t="str">
        <v/>
      </c>
    </row>
    <row r="829" spans="2:6" ht="14">
      <c r="B829" s="611" t="str">
        <v/>
      </c>
      <c r="C829" s="501" t="str">
        <v/>
      </c>
      <c r="D829" s="505"/>
      <c r="E829" s="505" t="s">
        <v>1698</v>
      </c>
      <c r="F829" s="822" t="str">
        <v/>
      </c>
    </row>
    <row r="830" spans="2:6" ht="14">
      <c r="B830" s="611" t="str">
        <v/>
      </c>
      <c r="C830" s="501" t="str">
        <v/>
      </c>
      <c r="D830" s="505"/>
      <c r="E830" s="505" t="s">
        <v>1698</v>
      </c>
      <c r="F830" s="822" t="str">
        <v/>
      </c>
    </row>
    <row r="831" spans="2:6" ht="14">
      <c r="B831" s="611" t="str">
        <v/>
      </c>
      <c r="C831" s="501" t="str">
        <v/>
      </c>
      <c r="D831" s="505"/>
      <c r="E831" s="505" t="s">
        <v>1698</v>
      </c>
      <c r="F831" s="822" t="str">
        <v/>
      </c>
    </row>
    <row r="832" spans="2:6" ht="14">
      <c r="B832" s="611" t="str">
        <v/>
      </c>
      <c r="C832" s="501" t="str">
        <v/>
      </c>
      <c r="D832" s="505"/>
      <c r="E832" s="505" t="s">
        <v>1698</v>
      </c>
      <c r="F832" s="822" t="str">
        <v/>
      </c>
    </row>
    <row r="833" spans="2:6" ht="14">
      <c r="B833" s="611" t="str">
        <v/>
      </c>
      <c r="C833" s="501" t="str">
        <v/>
      </c>
      <c r="D833" s="505"/>
      <c r="E833" s="505" t="s">
        <v>1698</v>
      </c>
      <c r="F833" s="822" t="str">
        <v/>
      </c>
    </row>
    <row r="834" spans="2:6" ht="14">
      <c r="B834" s="611" t="str">
        <v/>
      </c>
      <c r="C834" s="501" t="str">
        <v/>
      </c>
      <c r="D834" s="505"/>
      <c r="E834" s="505" t="s">
        <v>1698</v>
      </c>
      <c r="F834" s="822" t="str">
        <v/>
      </c>
    </row>
    <row r="835" spans="2:6" ht="14">
      <c r="B835" s="611" t="str">
        <v/>
      </c>
      <c r="C835" s="501" t="str">
        <v/>
      </c>
      <c r="D835" s="505"/>
      <c r="E835" s="505" t="s">
        <v>1698</v>
      </c>
      <c r="F835" s="822" t="str">
        <v/>
      </c>
    </row>
    <row r="836" spans="2:6" ht="14">
      <c r="B836" s="611" t="str">
        <v/>
      </c>
      <c r="C836" s="501" t="str">
        <v/>
      </c>
      <c r="D836" s="505"/>
      <c r="E836" s="505" t="s">
        <v>1698</v>
      </c>
      <c r="F836" s="822" t="str">
        <v/>
      </c>
    </row>
    <row r="837" spans="2:6" ht="14">
      <c r="B837" s="611" t="str">
        <v/>
      </c>
      <c r="C837" s="501" t="str">
        <v/>
      </c>
      <c r="D837" s="505"/>
      <c r="E837" s="505" t="s">
        <v>1698</v>
      </c>
      <c r="F837" s="822" t="str">
        <v/>
      </c>
    </row>
    <row r="838" spans="2:6" ht="14">
      <c r="B838" s="611" t="str">
        <v/>
      </c>
      <c r="C838" s="501" t="str">
        <v/>
      </c>
      <c r="D838" s="505"/>
      <c r="E838" s="505" t="s">
        <v>1698</v>
      </c>
      <c r="F838" s="822" t="str">
        <v/>
      </c>
    </row>
    <row r="839" spans="2:6" ht="14">
      <c r="B839" s="611" t="str">
        <v/>
      </c>
      <c r="C839" s="501" t="str">
        <v/>
      </c>
      <c r="D839" s="505"/>
      <c r="E839" s="505" t="s">
        <v>1698</v>
      </c>
      <c r="F839" s="822" t="str">
        <v/>
      </c>
    </row>
    <row r="840" spans="2:6" ht="14">
      <c r="B840" s="611" t="str">
        <v/>
      </c>
      <c r="C840" s="501" t="str">
        <v/>
      </c>
      <c r="D840" s="505"/>
      <c r="E840" s="505" t="s">
        <v>1698</v>
      </c>
      <c r="F840" s="822" t="str">
        <v/>
      </c>
    </row>
    <row r="841" spans="2:6" ht="14">
      <c r="B841" s="611" t="str">
        <v/>
      </c>
      <c r="C841" s="501" t="str">
        <v/>
      </c>
      <c r="D841" s="505"/>
      <c r="E841" s="505" t="s">
        <v>1698</v>
      </c>
      <c r="F841" s="822" t="str">
        <v/>
      </c>
    </row>
    <row r="842" spans="2:6" ht="14">
      <c r="B842" s="611" t="str">
        <v/>
      </c>
      <c r="C842" s="501" t="str">
        <v/>
      </c>
      <c r="D842" s="505"/>
      <c r="E842" s="505" t="s">
        <v>1698</v>
      </c>
      <c r="F842" s="822" t="str">
        <v/>
      </c>
    </row>
    <row r="843" spans="2:6" ht="14">
      <c r="B843" s="611" t="str">
        <v/>
      </c>
      <c r="C843" s="501" t="str">
        <v/>
      </c>
      <c r="D843" s="505"/>
      <c r="E843" s="505" t="s">
        <v>1698</v>
      </c>
      <c r="F843" s="822" t="str">
        <v/>
      </c>
    </row>
    <row r="844" spans="2:6" ht="14">
      <c r="B844" s="611" t="str">
        <v/>
      </c>
      <c r="C844" s="501" t="str">
        <v/>
      </c>
      <c r="D844" s="505"/>
      <c r="E844" s="505" t="s">
        <v>1698</v>
      </c>
      <c r="F844" s="822" t="str">
        <v/>
      </c>
    </row>
    <row r="845" spans="2:6" ht="14">
      <c r="B845" s="611" t="str">
        <v/>
      </c>
      <c r="C845" s="501" t="str">
        <v/>
      </c>
      <c r="D845" s="505"/>
      <c r="E845" s="505" t="s">
        <v>1698</v>
      </c>
      <c r="F845" s="822" t="str">
        <v/>
      </c>
    </row>
    <row r="846" spans="2:6" ht="14">
      <c r="B846" s="611" t="str">
        <v/>
      </c>
      <c r="C846" s="501" t="str">
        <v/>
      </c>
      <c r="D846" s="505"/>
      <c r="E846" s="505" t="s">
        <v>1698</v>
      </c>
      <c r="F846" s="822" t="str">
        <v/>
      </c>
    </row>
    <row r="847" spans="2:6" ht="14">
      <c r="B847" s="611" t="str">
        <v/>
      </c>
      <c r="C847" s="501" t="str">
        <v/>
      </c>
      <c r="D847" s="505"/>
      <c r="E847" s="505" t="s">
        <v>1698</v>
      </c>
      <c r="F847" s="822" t="str">
        <v/>
      </c>
    </row>
    <row r="848" spans="2:6" ht="14">
      <c r="B848" s="611" t="str">
        <v/>
      </c>
      <c r="C848" s="501" t="str">
        <v/>
      </c>
      <c r="D848" s="505"/>
      <c r="E848" s="505" t="s">
        <v>1698</v>
      </c>
      <c r="F848" s="822" t="str">
        <v/>
      </c>
    </row>
    <row r="849" spans="2:6" ht="14">
      <c r="B849" s="611" t="str">
        <v/>
      </c>
      <c r="C849" s="501" t="str">
        <v/>
      </c>
      <c r="D849" s="505"/>
      <c r="E849" s="505" t="s">
        <v>1698</v>
      </c>
      <c r="F849" s="822" t="str">
        <v/>
      </c>
    </row>
    <row r="850" spans="2:6" ht="14">
      <c r="B850" s="611" t="str">
        <v/>
      </c>
      <c r="C850" s="501" t="str">
        <v/>
      </c>
      <c r="D850" s="505"/>
      <c r="E850" s="505" t="s">
        <v>1698</v>
      </c>
      <c r="F850" s="822" t="str">
        <v/>
      </c>
    </row>
    <row r="851" spans="2:6" ht="14">
      <c r="B851" s="611" t="str">
        <v/>
      </c>
      <c r="C851" s="501" t="str">
        <v/>
      </c>
      <c r="D851" s="505"/>
      <c r="E851" s="505" t="s">
        <v>1698</v>
      </c>
      <c r="F851" s="822" t="str">
        <v/>
      </c>
    </row>
    <row r="852" spans="2:6" ht="14">
      <c r="B852" s="611" t="str">
        <v/>
      </c>
      <c r="C852" s="501" t="str">
        <v/>
      </c>
      <c r="D852" s="505"/>
      <c r="E852" s="505" t="s">
        <v>1698</v>
      </c>
      <c r="F852" s="822" t="str">
        <v/>
      </c>
    </row>
    <row r="853" spans="2:6" ht="14">
      <c r="B853" s="611" t="str">
        <v/>
      </c>
      <c r="C853" s="501" t="str">
        <v/>
      </c>
      <c r="D853" s="505"/>
      <c r="E853" s="505" t="s">
        <v>1698</v>
      </c>
      <c r="F853" s="822" t="str">
        <v/>
      </c>
    </row>
    <row r="854" spans="2:6" ht="14">
      <c r="B854" s="611" t="str">
        <v/>
      </c>
      <c r="C854" s="501" t="str">
        <v/>
      </c>
      <c r="D854" s="505"/>
      <c r="E854" s="505" t="s">
        <v>1698</v>
      </c>
      <c r="F854" s="822" t="str">
        <v/>
      </c>
    </row>
    <row r="855" spans="2:6" ht="14">
      <c r="B855" s="611" t="str">
        <v/>
      </c>
      <c r="C855" s="501" t="str">
        <v/>
      </c>
      <c r="D855" s="505"/>
      <c r="E855" s="505" t="s">
        <v>1698</v>
      </c>
      <c r="F855" s="822" t="str">
        <v/>
      </c>
    </row>
    <row r="856" spans="2:6" ht="14">
      <c r="B856" s="611" t="str">
        <v/>
      </c>
      <c r="C856" s="501" t="str">
        <v/>
      </c>
      <c r="D856" s="505"/>
      <c r="E856" s="505" t="s">
        <v>1698</v>
      </c>
      <c r="F856" s="822" t="str">
        <v/>
      </c>
    </row>
    <row r="857" spans="2:6" ht="14">
      <c r="B857" s="611" t="str">
        <v/>
      </c>
      <c r="C857" s="501" t="str">
        <v/>
      </c>
      <c r="D857" s="505"/>
      <c r="E857" s="505" t="s">
        <v>1698</v>
      </c>
      <c r="F857" s="822" t="str">
        <v/>
      </c>
    </row>
    <row r="858" spans="2:6" ht="14">
      <c r="B858" s="611" t="str">
        <v/>
      </c>
      <c r="C858" s="501" t="str">
        <v/>
      </c>
      <c r="D858" s="505"/>
      <c r="E858" s="505" t="s">
        <v>1698</v>
      </c>
      <c r="F858" s="822" t="str">
        <v/>
      </c>
    </row>
    <row r="859" spans="2:6" ht="14">
      <c r="B859" s="611" t="str">
        <v/>
      </c>
      <c r="C859" s="501" t="str">
        <v/>
      </c>
      <c r="D859" s="505"/>
      <c r="E859" s="505" t="s">
        <v>1698</v>
      </c>
      <c r="F859" s="822" t="str">
        <v/>
      </c>
    </row>
    <row r="860" spans="2:6" ht="14">
      <c r="B860" s="611" t="str">
        <v/>
      </c>
      <c r="C860" s="501" t="str">
        <v/>
      </c>
      <c r="D860" s="505"/>
      <c r="E860" s="505" t="s">
        <v>1698</v>
      </c>
      <c r="F860" s="822" t="str">
        <v/>
      </c>
    </row>
    <row r="861" spans="2:6" ht="14">
      <c r="B861" s="611" t="str">
        <v/>
      </c>
      <c r="C861" s="501" t="str">
        <v/>
      </c>
      <c r="D861" s="505"/>
      <c r="E861" s="505" t="s">
        <v>1698</v>
      </c>
      <c r="F861" s="822" t="str">
        <v/>
      </c>
    </row>
    <row r="862" spans="2:6" ht="14">
      <c r="B862" s="611" t="str">
        <v/>
      </c>
      <c r="C862" s="501" t="str">
        <v/>
      </c>
      <c r="D862" s="505"/>
      <c r="E862" s="505" t="s">
        <v>1698</v>
      </c>
      <c r="F862" s="822" t="str">
        <v/>
      </c>
    </row>
    <row r="863" spans="2:6" ht="14">
      <c r="B863" s="611" t="str">
        <v/>
      </c>
      <c r="C863" s="501" t="str">
        <v/>
      </c>
      <c r="D863" s="505"/>
      <c r="E863" s="505" t="s">
        <v>1698</v>
      </c>
      <c r="F863" s="822" t="str">
        <v/>
      </c>
    </row>
    <row r="864" spans="2:6" ht="14">
      <c r="B864" s="611" t="str">
        <v/>
      </c>
      <c r="C864" s="501" t="str">
        <v/>
      </c>
      <c r="D864" s="505"/>
      <c r="E864" s="505" t="s">
        <v>1698</v>
      </c>
      <c r="F864" s="822" t="str">
        <v/>
      </c>
    </row>
    <row r="865" spans="2:6" ht="14">
      <c r="B865" s="611" t="str">
        <v/>
      </c>
      <c r="C865" s="501" t="str">
        <v/>
      </c>
      <c r="D865" s="505"/>
      <c r="E865" s="505" t="s">
        <v>1698</v>
      </c>
      <c r="F865" s="822" t="str">
        <v/>
      </c>
    </row>
    <row r="866" spans="2:6" ht="14">
      <c r="B866" s="611" t="str">
        <v/>
      </c>
      <c r="C866" s="501" t="str">
        <v/>
      </c>
      <c r="D866" s="505"/>
      <c r="E866" s="505" t="s">
        <v>1698</v>
      </c>
      <c r="F866" s="822" t="str">
        <v/>
      </c>
    </row>
    <row r="867" spans="2:6" ht="14">
      <c r="B867" s="611" t="str">
        <v/>
      </c>
      <c r="C867" s="501" t="str">
        <v/>
      </c>
      <c r="D867" s="505"/>
      <c r="E867" s="505" t="s">
        <v>1698</v>
      </c>
      <c r="F867" s="822" t="str">
        <v/>
      </c>
    </row>
    <row r="868" spans="2:6" ht="14">
      <c r="B868" s="611" t="str">
        <v/>
      </c>
      <c r="C868" s="501" t="str">
        <v/>
      </c>
      <c r="D868" s="505"/>
      <c r="E868" s="505" t="s">
        <v>1698</v>
      </c>
      <c r="F868" s="822" t="str">
        <v/>
      </c>
    </row>
    <row r="869" spans="2:6" ht="14">
      <c r="B869" s="611" t="str">
        <v/>
      </c>
      <c r="C869" s="501" t="str">
        <v/>
      </c>
      <c r="D869" s="505"/>
      <c r="E869" s="505" t="s">
        <v>1698</v>
      </c>
      <c r="F869" s="822" t="str">
        <v/>
      </c>
    </row>
    <row r="870" spans="2:6" ht="14">
      <c r="B870" s="611" t="str">
        <v/>
      </c>
      <c r="C870" s="501" t="str">
        <v/>
      </c>
      <c r="D870" s="505"/>
      <c r="E870" s="505" t="s">
        <v>1698</v>
      </c>
      <c r="F870" s="822" t="str">
        <v/>
      </c>
    </row>
    <row r="871" spans="2:6" ht="14">
      <c r="B871" s="611" t="str">
        <v/>
      </c>
      <c r="C871" s="501" t="str">
        <v/>
      </c>
      <c r="D871" s="505"/>
      <c r="E871" s="505" t="s">
        <v>1698</v>
      </c>
      <c r="F871" s="822" t="str">
        <v/>
      </c>
    </row>
    <row r="872" spans="2:6" ht="14">
      <c r="B872" s="611" t="str">
        <v/>
      </c>
      <c r="C872" s="501" t="str">
        <v/>
      </c>
      <c r="D872" s="505"/>
      <c r="E872" s="505" t="s">
        <v>1698</v>
      </c>
      <c r="F872" s="822" t="str">
        <v/>
      </c>
    </row>
    <row r="873" spans="2:6" ht="14">
      <c r="B873" s="611" t="str">
        <v/>
      </c>
      <c r="C873" s="501" t="str">
        <v/>
      </c>
      <c r="D873" s="505"/>
      <c r="E873" s="505" t="s">
        <v>1698</v>
      </c>
      <c r="F873" s="822" t="str">
        <v/>
      </c>
    </row>
    <row r="874" spans="2:6" ht="14">
      <c r="B874" s="611" t="str">
        <v/>
      </c>
      <c r="C874" s="501" t="str">
        <v/>
      </c>
      <c r="D874" s="505"/>
      <c r="E874" s="505" t="s">
        <v>1698</v>
      </c>
      <c r="F874" s="822" t="str">
        <v/>
      </c>
    </row>
    <row r="875" spans="2:6" ht="14">
      <c r="B875" s="611" t="str">
        <v/>
      </c>
      <c r="C875" s="501" t="str">
        <v/>
      </c>
      <c r="D875" s="505"/>
      <c r="E875" s="505" t="s">
        <v>1698</v>
      </c>
      <c r="F875" s="822" t="str">
        <v/>
      </c>
    </row>
    <row r="876" spans="2:6" ht="14">
      <c r="B876" s="611" t="str">
        <v/>
      </c>
      <c r="C876" s="501" t="str">
        <v/>
      </c>
      <c r="D876" s="505"/>
      <c r="E876" s="505" t="s">
        <v>1698</v>
      </c>
      <c r="F876" s="822" t="str">
        <v/>
      </c>
    </row>
    <row r="877" spans="2:6" ht="14">
      <c r="B877" s="611" t="str">
        <v/>
      </c>
      <c r="C877" s="501" t="str">
        <v/>
      </c>
      <c r="D877" s="505"/>
      <c r="E877" s="505" t="s">
        <v>1698</v>
      </c>
      <c r="F877" s="822" t="str">
        <v/>
      </c>
    </row>
    <row r="878" spans="2:6" ht="14">
      <c r="B878" s="611" t="str">
        <v/>
      </c>
      <c r="C878" s="501" t="str">
        <v/>
      </c>
      <c r="D878" s="505"/>
      <c r="E878" s="505" t="s">
        <v>1698</v>
      </c>
      <c r="F878" s="822" t="str">
        <v/>
      </c>
    </row>
    <row r="879" spans="2:6" ht="14">
      <c r="B879" s="611" t="str">
        <v/>
      </c>
      <c r="C879" s="501" t="str">
        <v/>
      </c>
      <c r="D879" s="505"/>
      <c r="E879" s="505" t="s">
        <v>1698</v>
      </c>
      <c r="F879" s="822" t="str">
        <v/>
      </c>
    </row>
    <row r="880" spans="2:6" ht="14">
      <c r="B880" s="611" t="str">
        <v/>
      </c>
      <c r="C880" s="501" t="str">
        <v/>
      </c>
      <c r="D880" s="505"/>
      <c r="E880" s="505" t="s">
        <v>1698</v>
      </c>
      <c r="F880" s="822" t="str">
        <v/>
      </c>
    </row>
    <row r="881" spans="2:6" ht="14">
      <c r="B881" s="611" t="str">
        <v/>
      </c>
      <c r="C881" s="501" t="str">
        <v/>
      </c>
      <c r="D881" s="505"/>
      <c r="E881" s="505" t="s">
        <v>1698</v>
      </c>
      <c r="F881" s="822" t="str">
        <v/>
      </c>
    </row>
    <row r="882" spans="2:6" ht="14">
      <c r="B882" s="611" t="str">
        <v/>
      </c>
      <c r="C882" s="501" t="str">
        <v/>
      </c>
      <c r="D882" s="505"/>
      <c r="E882" s="505" t="s">
        <v>1698</v>
      </c>
      <c r="F882" s="822" t="str">
        <v/>
      </c>
    </row>
    <row r="883" spans="2:6" ht="14">
      <c r="B883" s="611" t="str">
        <v/>
      </c>
      <c r="C883" s="501" t="str">
        <v/>
      </c>
      <c r="D883" s="505"/>
      <c r="E883" s="505" t="s">
        <v>1698</v>
      </c>
      <c r="F883" s="822" t="str">
        <v/>
      </c>
    </row>
    <row r="884" spans="2:6" ht="14">
      <c r="B884" s="611" t="str">
        <v/>
      </c>
      <c r="C884" s="501" t="str">
        <v/>
      </c>
      <c r="D884" s="505"/>
      <c r="E884" s="505" t="s">
        <v>1698</v>
      </c>
      <c r="F884" s="822" t="str">
        <v/>
      </c>
    </row>
    <row r="885" spans="2:6" ht="14">
      <c r="B885" s="611" t="str">
        <v/>
      </c>
      <c r="C885" s="501" t="str">
        <v/>
      </c>
      <c r="D885" s="505"/>
      <c r="E885" s="505" t="s">
        <v>1698</v>
      </c>
      <c r="F885" s="822" t="str">
        <v/>
      </c>
    </row>
    <row r="886" spans="2:6" ht="14">
      <c r="B886" s="611" t="str">
        <v/>
      </c>
      <c r="C886" s="501" t="str">
        <v/>
      </c>
      <c r="D886" s="505"/>
      <c r="E886" s="505" t="s">
        <v>1698</v>
      </c>
      <c r="F886" s="822" t="str">
        <v/>
      </c>
    </row>
    <row r="887" spans="2:6" ht="14">
      <c r="B887" s="611" t="str">
        <v/>
      </c>
      <c r="C887" s="501" t="str">
        <v/>
      </c>
      <c r="D887" s="505"/>
      <c r="E887" s="505" t="s">
        <v>1698</v>
      </c>
      <c r="F887" s="822" t="str">
        <v/>
      </c>
    </row>
    <row r="888" spans="2:6" ht="14">
      <c r="B888" s="611" t="str">
        <v/>
      </c>
      <c r="C888" s="501" t="str">
        <v/>
      </c>
      <c r="D888" s="505"/>
      <c r="E888" s="505" t="s">
        <v>1698</v>
      </c>
      <c r="F888" s="822" t="str">
        <v/>
      </c>
    </row>
    <row r="889" spans="2:6" ht="14">
      <c r="B889" s="611" t="str">
        <v/>
      </c>
      <c r="C889" s="501" t="str">
        <v/>
      </c>
      <c r="D889" s="505"/>
      <c r="E889" s="505" t="s">
        <v>1698</v>
      </c>
      <c r="F889" s="822" t="str">
        <v/>
      </c>
    </row>
    <row r="890" spans="2:6" ht="14">
      <c r="B890" s="611" t="str">
        <v/>
      </c>
      <c r="C890" s="501" t="str">
        <v/>
      </c>
      <c r="D890" s="505"/>
      <c r="E890" s="505" t="s">
        <v>1698</v>
      </c>
      <c r="F890" s="822" t="str">
        <v/>
      </c>
    </row>
    <row r="891" spans="2:6" ht="14">
      <c r="B891" s="611" t="str">
        <v/>
      </c>
      <c r="C891" s="501" t="str">
        <v/>
      </c>
      <c r="D891" s="505"/>
      <c r="E891" s="505" t="s">
        <v>1698</v>
      </c>
      <c r="F891" s="822" t="str">
        <v/>
      </c>
    </row>
    <row r="892" spans="2:6" ht="14">
      <c r="B892" s="611" t="str">
        <v/>
      </c>
      <c r="C892" s="501" t="str">
        <v/>
      </c>
      <c r="D892" s="505"/>
      <c r="E892" s="505" t="s">
        <v>1698</v>
      </c>
      <c r="F892" s="822" t="str">
        <v/>
      </c>
    </row>
    <row r="893" spans="2:6" ht="14">
      <c r="B893" s="611" t="str">
        <v/>
      </c>
      <c r="C893" s="501" t="str">
        <v/>
      </c>
      <c r="D893" s="505"/>
      <c r="E893" s="505" t="s">
        <v>1698</v>
      </c>
      <c r="F893" s="822" t="str">
        <v/>
      </c>
    </row>
    <row r="894" spans="2:6" ht="14">
      <c r="B894" s="611" t="str">
        <v/>
      </c>
      <c r="C894" s="501" t="str">
        <v/>
      </c>
      <c r="D894" s="505"/>
      <c r="E894" s="505" t="s">
        <v>1698</v>
      </c>
      <c r="F894" s="822" t="str">
        <v/>
      </c>
    </row>
    <row r="895" spans="2:6" ht="14">
      <c r="B895" s="611" t="str">
        <v/>
      </c>
      <c r="C895" s="501" t="str">
        <v/>
      </c>
      <c r="D895" s="505"/>
      <c r="E895" s="505" t="s">
        <v>1698</v>
      </c>
      <c r="F895" s="822" t="str">
        <v/>
      </c>
    </row>
    <row r="896" spans="2:6" ht="14">
      <c r="B896" s="611" t="str">
        <v/>
      </c>
      <c r="C896" s="501" t="str">
        <v/>
      </c>
      <c r="D896" s="505"/>
      <c r="E896" s="505" t="s">
        <v>1698</v>
      </c>
      <c r="F896" s="822" t="str">
        <v/>
      </c>
    </row>
    <row r="897" spans="2:6" ht="14">
      <c r="B897" s="611" t="str">
        <v/>
      </c>
      <c r="C897" s="501" t="str">
        <v/>
      </c>
      <c r="D897" s="505"/>
      <c r="E897" s="505" t="s">
        <v>1698</v>
      </c>
      <c r="F897" s="822" t="str">
        <v/>
      </c>
    </row>
    <row r="898" spans="2:6" ht="14">
      <c r="B898" s="611" t="str">
        <v/>
      </c>
      <c r="C898" s="501" t="str">
        <v/>
      </c>
      <c r="D898" s="505"/>
      <c r="E898" s="505" t="s">
        <v>1698</v>
      </c>
      <c r="F898" s="822" t="str">
        <v/>
      </c>
    </row>
    <row r="899" spans="2:6" ht="14">
      <c r="B899" s="611" t="str">
        <v/>
      </c>
      <c r="C899" s="501" t="str">
        <v/>
      </c>
      <c r="D899" s="505"/>
      <c r="E899" s="505" t="s">
        <v>1698</v>
      </c>
      <c r="F899" s="822" t="str">
        <v/>
      </c>
    </row>
    <row r="900" spans="2:6" ht="14">
      <c r="B900" s="611" t="str">
        <v/>
      </c>
      <c r="C900" s="501" t="str">
        <v/>
      </c>
      <c r="D900" s="505"/>
      <c r="E900" s="505" t="s">
        <v>1698</v>
      </c>
      <c r="F900" s="822" t="str">
        <v/>
      </c>
    </row>
    <row r="901" spans="2:6" ht="14">
      <c r="B901" s="611" t="str">
        <v/>
      </c>
      <c r="C901" s="501" t="str">
        <v/>
      </c>
      <c r="D901" s="505"/>
      <c r="E901" s="505" t="s">
        <v>1698</v>
      </c>
      <c r="F901" s="822" t="str">
        <v/>
      </c>
    </row>
    <row r="902" spans="2:6" ht="14">
      <c r="B902" s="611" t="str">
        <v/>
      </c>
      <c r="C902" s="501" t="str">
        <v/>
      </c>
      <c r="D902" s="505"/>
      <c r="E902" s="505" t="s">
        <v>1698</v>
      </c>
      <c r="F902" s="822" t="str">
        <v/>
      </c>
    </row>
    <row r="903" spans="2:6" ht="14">
      <c r="B903" s="611" t="str">
        <v/>
      </c>
      <c r="C903" s="501" t="str">
        <v/>
      </c>
      <c r="D903" s="505"/>
      <c r="E903" s="505" t="s">
        <v>1698</v>
      </c>
      <c r="F903" s="822" t="str">
        <v/>
      </c>
    </row>
    <row r="904" spans="2:6" ht="14">
      <c r="B904" s="611" t="str">
        <v/>
      </c>
      <c r="C904" s="501" t="str">
        <v/>
      </c>
      <c r="D904" s="505"/>
      <c r="E904" s="505" t="s">
        <v>1698</v>
      </c>
      <c r="F904" s="822" t="str">
        <v/>
      </c>
    </row>
    <row r="905" spans="2:6" ht="14">
      <c r="B905" s="611" t="str">
        <v/>
      </c>
      <c r="C905" s="501" t="str">
        <v/>
      </c>
      <c r="D905" s="505"/>
      <c r="E905" s="505" t="s">
        <v>1698</v>
      </c>
      <c r="F905" s="822" t="str">
        <v/>
      </c>
    </row>
    <row r="906" spans="2:6" ht="14">
      <c r="B906" s="611" t="str">
        <v/>
      </c>
      <c r="C906" s="501" t="str">
        <v/>
      </c>
      <c r="D906" s="505"/>
      <c r="E906" s="505" t="s">
        <v>1698</v>
      </c>
      <c r="F906" s="822" t="str">
        <v/>
      </c>
    </row>
    <row r="907" spans="2:6" ht="14">
      <c r="B907" s="611" t="str">
        <v/>
      </c>
      <c r="C907" s="501" t="str">
        <v/>
      </c>
      <c r="D907" s="505"/>
      <c r="E907" s="505" t="s">
        <v>1698</v>
      </c>
      <c r="F907" s="822" t="str">
        <v/>
      </c>
    </row>
    <row r="908" spans="2:6" ht="14">
      <c r="B908" s="611" t="str">
        <v/>
      </c>
      <c r="C908" s="501" t="str">
        <v/>
      </c>
      <c r="D908" s="505"/>
      <c r="E908" s="505" t="s">
        <v>1698</v>
      </c>
      <c r="F908" s="822" t="str">
        <v/>
      </c>
    </row>
    <row r="909" spans="2:6" ht="14">
      <c r="B909" s="611" t="str">
        <v/>
      </c>
      <c r="C909" s="501" t="str">
        <v/>
      </c>
      <c r="D909" s="505"/>
      <c r="E909" s="505" t="s">
        <v>1698</v>
      </c>
      <c r="F909" s="822" t="str">
        <v/>
      </c>
    </row>
    <row r="910" spans="2:6" ht="14">
      <c r="B910" s="611" t="str">
        <v/>
      </c>
      <c r="C910" s="501" t="str">
        <v/>
      </c>
      <c r="D910" s="505"/>
      <c r="E910" s="505" t="s">
        <v>1698</v>
      </c>
      <c r="F910" s="822" t="str">
        <v/>
      </c>
    </row>
    <row r="911" spans="2:6" ht="14">
      <c r="B911" s="611" t="str">
        <v/>
      </c>
      <c r="C911" s="501" t="str">
        <v/>
      </c>
      <c r="D911" s="505"/>
      <c r="E911" s="505" t="s">
        <v>1698</v>
      </c>
      <c r="F911" s="822" t="str">
        <v/>
      </c>
    </row>
    <row r="912" spans="2:6" ht="14">
      <c r="B912" s="611" t="str">
        <v/>
      </c>
      <c r="C912" s="501" t="str">
        <v/>
      </c>
      <c r="D912" s="505"/>
      <c r="E912" s="505" t="s">
        <v>1698</v>
      </c>
      <c r="F912" s="822" t="str">
        <v/>
      </c>
    </row>
    <row r="913" spans="2:6" ht="14">
      <c r="B913" s="611" t="str">
        <v/>
      </c>
      <c r="C913" s="501" t="str">
        <v/>
      </c>
      <c r="D913" s="505"/>
      <c r="E913" s="505" t="s">
        <v>1698</v>
      </c>
      <c r="F913" s="822" t="str">
        <v/>
      </c>
    </row>
    <row r="914" spans="2:6" ht="14">
      <c r="B914" s="611" t="str">
        <v/>
      </c>
      <c r="C914" s="501" t="str">
        <v/>
      </c>
      <c r="D914" s="505"/>
      <c r="E914" s="505" t="s">
        <v>1698</v>
      </c>
      <c r="F914" s="822" t="str">
        <v/>
      </c>
    </row>
    <row r="915" spans="2:6" ht="14">
      <c r="B915" s="611" t="str">
        <v/>
      </c>
      <c r="C915" s="501" t="str">
        <v/>
      </c>
      <c r="D915" s="505"/>
      <c r="E915" s="505" t="s">
        <v>1698</v>
      </c>
      <c r="F915" s="822" t="str">
        <v/>
      </c>
    </row>
    <row r="916" spans="2:6" ht="14">
      <c r="B916" s="611" t="str">
        <v/>
      </c>
      <c r="C916" s="501" t="str">
        <v/>
      </c>
      <c r="D916" s="505"/>
      <c r="E916" s="505" t="s">
        <v>1698</v>
      </c>
      <c r="F916" s="822" t="str">
        <v/>
      </c>
    </row>
    <row r="917" spans="2:6" ht="14">
      <c r="B917" s="611" t="str">
        <v/>
      </c>
      <c r="C917" s="501" t="str">
        <v/>
      </c>
      <c r="D917" s="505"/>
      <c r="E917" s="505" t="s">
        <v>1698</v>
      </c>
      <c r="F917" s="822" t="str">
        <v/>
      </c>
    </row>
    <row r="918" spans="2:6" ht="14">
      <c r="B918" s="611" t="str">
        <v/>
      </c>
      <c r="C918" s="501" t="str">
        <v/>
      </c>
      <c r="D918" s="505"/>
      <c r="E918" s="505" t="s">
        <v>1698</v>
      </c>
      <c r="F918" s="822" t="str">
        <v/>
      </c>
    </row>
    <row r="919" spans="2:6" ht="14">
      <c r="B919" s="611" t="str">
        <v/>
      </c>
      <c r="C919" s="501" t="str">
        <v/>
      </c>
      <c r="D919" s="505"/>
      <c r="E919" s="505" t="s">
        <v>1698</v>
      </c>
      <c r="F919" s="822" t="str">
        <v/>
      </c>
    </row>
    <row r="920" spans="2:6" ht="14">
      <c r="B920" s="611" t="str">
        <v/>
      </c>
      <c r="C920" s="501" t="str">
        <v/>
      </c>
      <c r="D920" s="505"/>
      <c r="E920" s="505" t="s">
        <v>1698</v>
      </c>
      <c r="F920" s="822" t="str">
        <v/>
      </c>
    </row>
    <row r="921" spans="2:6" ht="14">
      <c r="B921" s="611" t="str">
        <v/>
      </c>
      <c r="C921" s="501" t="str">
        <v/>
      </c>
      <c r="D921" s="505"/>
      <c r="E921" s="505" t="s">
        <v>1698</v>
      </c>
      <c r="F921" s="822" t="str">
        <v/>
      </c>
    </row>
    <row r="922" spans="2:6" ht="14">
      <c r="B922" s="611" t="str">
        <v/>
      </c>
      <c r="C922" s="501" t="str">
        <v/>
      </c>
      <c r="D922" s="505"/>
      <c r="E922" s="505" t="s">
        <v>1698</v>
      </c>
      <c r="F922" s="822" t="str">
        <v/>
      </c>
    </row>
    <row r="923" spans="2:6" ht="14">
      <c r="B923" s="611" t="str">
        <v/>
      </c>
      <c r="C923" s="501" t="str">
        <v/>
      </c>
      <c r="D923" s="505"/>
      <c r="E923" s="505" t="s">
        <v>1698</v>
      </c>
      <c r="F923" s="822" t="str">
        <v/>
      </c>
    </row>
    <row r="924" spans="2:6" ht="14">
      <c r="B924" s="611" t="str">
        <v/>
      </c>
      <c r="C924" s="501" t="str">
        <v/>
      </c>
      <c r="D924" s="505"/>
      <c r="E924" s="505" t="s">
        <v>1698</v>
      </c>
      <c r="F924" s="822" t="str">
        <v/>
      </c>
    </row>
    <row r="925" spans="2:6" ht="14">
      <c r="B925" s="611" t="str">
        <v/>
      </c>
      <c r="C925" s="501" t="str">
        <v/>
      </c>
      <c r="D925" s="505"/>
      <c r="E925" s="505" t="s">
        <v>1698</v>
      </c>
      <c r="F925" s="822" t="str">
        <v/>
      </c>
    </row>
    <row r="926" spans="2:6" ht="14">
      <c r="B926" s="611" t="str">
        <v/>
      </c>
      <c r="C926" s="501" t="str">
        <v/>
      </c>
      <c r="D926" s="505"/>
      <c r="E926" s="505" t="s">
        <v>1698</v>
      </c>
      <c r="F926" s="822" t="str">
        <v/>
      </c>
    </row>
    <row r="927" spans="2:6" ht="14">
      <c r="B927" s="611" t="str">
        <v/>
      </c>
      <c r="C927" s="501" t="str">
        <v/>
      </c>
      <c r="D927" s="505"/>
      <c r="E927" s="505" t="s">
        <v>1698</v>
      </c>
      <c r="F927" s="822" t="str">
        <v/>
      </c>
    </row>
    <row r="928" spans="2:6" ht="14">
      <c r="B928" s="611" t="str">
        <v/>
      </c>
      <c r="C928" s="501" t="str">
        <v/>
      </c>
      <c r="D928" s="505"/>
      <c r="E928" s="505" t="s">
        <v>1698</v>
      </c>
      <c r="F928" s="822" t="str">
        <v/>
      </c>
    </row>
    <row r="929" spans="2:6" ht="14">
      <c r="B929" s="611" t="str">
        <v/>
      </c>
      <c r="C929" s="501" t="str">
        <v/>
      </c>
      <c r="D929" s="505"/>
      <c r="E929" s="505" t="s">
        <v>1698</v>
      </c>
      <c r="F929" s="822" t="str">
        <v/>
      </c>
    </row>
    <row r="930" spans="2:6" ht="14">
      <c r="B930" s="611" t="str">
        <v/>
      </c>
      <c r="C930" s="501" t="str">
        <v/>
      </c>
      <c r="D930" s="505"/>
      <c r="E930" s="505" t="s">
        <v>1698</v>
      </c>
      <c r="F930" s="822" t="str">
        <v/>
      </c>
    </row>
    <row r="931" spans="2:6" ht="14">
      <c r="B931" s="611" t="str">
        <v/>
      </c>
      <c r="C931" s="501" t="str">
        <v/>
      </c>
      <c r="D931" s="505"/>
      <c r="E931" s="505" t="s">
        <v>1698</v>
      </c>
      <c r="F931" s="822" t="str">
        <v/>
      </c>
    </row>
    <row r="932" spans="2:6" ht="14">
      <c r="B932" s="611" t="str">
        <v/>
      </c>
      <c r="C932" s="501" t="str">
        <v/>
      </c>
      <c r="D932" s="505"/>
      <c r="E932" s="505" t="s">
        <v>1698</v>
      </c>
      <c r="F932" s="822" t="str">
        <v/>
      </c>
    </row>
    <row r="933" spans="2:6" ht="14">
      <c r="B933" s="611" t="str">
        <v/>
      </c>
      <c r="C933" s="501" t="str">
        <v/>
      </c>
      <c r="D933" s="505"/>
      <c r="E933" s="505" t="s">
        <v>1698</v>
      </c>
      <c r="F933" s="822" t="str">
        <v/>
      </c>
    </row>
    <row r="934" spans="2:6" ht="14">
      <c r="B934" s="611" t="str">
        <v/>
      </c>
      <c r="C934" s="501" t="str">
        <v/>
      </c>
      <c r="D934" s="505"/>
      <c r="E934" s="505" t="s">
        <v>1698</v>
      </c>
      <c r="F934" s="822" t="str">
        <v/>
      </c>
    </row>
    <row r="935" spans="2:6" ht="14">
      <c r="B935" s="611" t="str">
        <v/>
      </c>
      <c r="C935" s="501" t="str">
        <v/>
      </c>
      <c r="D935" s="505"/>
      <c r="E935" s="505" t="s">
        <v>1698</v>
      </c>
      <c r="F935" s="822" t="str">
        <v/>
      </c>
    </row>
    <row r="936" spans="2:6" ht="14">
      <c r="B936" s="611" t="str">
        <v/>
      </c>
      <c r="C936" s="501" t="str">
        <v/>
      </c>
      <c r="D936" s="505"/>
      <c r="E936" s="505" t="s">
        <v>1698</v>
      </c>
      <c r="F936" s="822" t="str">
        <v/>
      </c>
    </row>
    <row r="937" spans="2:6" ht="14">
      <c r="B937" s="611" t="str">
        <v/>
      </c>
      <c r="C937" s="501" t="str">
        <v/>
      </c>
      <c r="D937" s="505"/>
      <c r="E937" s="505" t="s">
        <v>1698</v>
      </c>
      <c r="F937" s="822" t="str">
        <v/>
      </c>
    </row>
    <row r="938" spans="2:6" ht="14">
      <c r="B938" s="611" t="str">
        <v/>
      </c>
      <c r="C938" s="501" t="str">
        <v/>
      </c>
      <c r="D938" s="505"/>
      <c r="E938" s="505" t="s">
        <v>1698</v>
      </c>
      <c r="F938" s="822" t="str">
        <v/>
      </c>
    </row>
    <row r="939" spans="2:6" ht="14">
      <c r="B939" s="611" t="str">
        <v/>
      </c>
      <c r="C939" s="501" t="str">
        <v/>
      </c>
      <c r="D939" s="505"/>
      <c r="E939" s="505" t="s">
        <v>1698</v>
      </c>
      <c r="F939" s="822" t="str">
        <v/>
      </c>
    </row>
    <row r="940" spans="2:6" ht="14">
      <c r="B940" s="611" t="str">
        <v/>
      </c>
      <c r="C940" s="501" t="str">
        <v/>
      </c>
      <c r="D940" s="505"/>
      <c r="E940" s="505" t="s">
        <v>1698</v>
      </c>
      <c r="F940" s="822" t="str">
        <v/>
      </c>
    </row>
    <row r="941" spans="2:6" ht="14">
      <c r="B941" s="611" t="str">
        <v/>
      </c>
      <c r="C941" s="501" t="str">
        <v/>
      </c>
      <c r="D941" s="505"/>
      <c r="E941" s="505" t="s">
        <v>1698</v>
      </c>
      <c r="F941" s="822" t="str">
        <v/>
      </c>
    </row>
    <row r="942" spans="2:6" ht="14">
      <c r="B942" s="611" t="str">
        <v/>
      </c>
      <c r="C942" s="501" t="str">
        <v/>
      </c>
      <c r="D942" s="505"/>
      <c r="E942" s="505" t="s">
        <v>1698</v>
      </c>
      <c r="F942" s="822" t="str">
        <v/>
      </c>
    </row>
    <row r="943" spans="2:6" ht="14">
      <c r="B943" s="611" t="str">
        <v/>
      </c>
      <c r="C943" s="501" t="str">
        <v/>
      </c>
      <c r="D943" s="505"/>
      <c r="E943" s="505" t="s">
        <v>1698</v>
      </c>
      <c r="F943" s="822" t="str">
        <v/>
      </c>
    </row>
    <row r="944" spans="2:6" ht="14">
      <c r="B944" s="611" t="str">
        <v/>
      </c>
      <c r="C944" s="501" t="str">
        <v/>
      </c>
      <c r="D944" s="505"/>
      <c r="E944" s="505" t="s">
        <v>1698</v>
      </c>
      <c r="F944" s="822" t="str">
        <v/>
      </c>
    </row>
    <row r="945" spans="2:6" ht="14">
      <c r="B945" s="611" t="str">
        <v/>
      </c>
      <c r="C945" s="501" t="str">
        <v/>
      </c>
      <c r="D945" s="505"/>
      <c r="E945" s="505" t="s">
        <v>1698</v>
      </c>
      <c r="F945" s="822" t="str">
        <v/>
      </c>
    </row>
    <row r="946" spans="2:6" ht="14">
      <c r="B946" s="611" t="str">
        <v/>
      </c>
      <c r="C946" s="501" t="str">
        <v/>
      </c>
      <c r="D946" s="505"/>
      <c r="E946" s="505" t="s">
        <v>1698</v>
      </c>
      <c r="F946" s="822" t="str">
        <v/>
      </c>
    </row>
    <row r="947" spans="2:6" ht="14">
      <c r="B947" s="611" t="str">
        <v/>
      </c>
      <c r="C947" s="501" t="str">
        <v/>
      </c>
      <c r="D947" s="505"/>
      <c r="E947" s="505" t="s">
        <v>1698</v>
      </c>
      <c r="F947" s="822" t="str">
        <v/>
      </c>
    </row>
    <row r="948" spans="2:6" ht="14">
      <c r="B948" s="611" t="str">
        <v/>
      </c>
      <c r="C948" s="501" t="str">
        <v/>
      </c>
      <c r="D948" s="505"/>
      <c r="E948" s="505" t="s">
        <v>1698</v>
      </c>
      <c r="F948" s="822" t="str">
        <v/>
      </c>
    </row>
    <row r="949" spans="2:6" ht="14">
      <c r="B949" s="611" t="str">
        <v/>
      </c>
      <c r="C949" s="501" t="str">
        <v/>
      </c>
      <c r="D949" s="505"/>
      <c r="E949" s="505" t="s">
        <v>1698</v>
      </c>
      <c r="F949" s="822" t="str">
        <v/>
      </c>
    </row>
    <row r="950" spans="2:6" ht="14">
      <c r="B950" s="611" t="str">
        <v/>
      </c>
      <c r="C950" s="501" t="str">
        <v/>
      </c>
      <c r="D950" s="505"/>
      <c r="E950" s="505" t="s">
        <v>1698</v>
      </c>
      <c r="F950" s="822" t="str">
        <v/>
      </c>
    </row>
    <row r="951" spans="2:6" ht="14">
      <c r="B951" s="611" t="str">
        <v/>
      </c>
      <c r="C951" s="501" t="str">
        <v/>
      </c>
      <c r="D951" s="505"/>
      <c r="E951" s="505" t="s">
        <v>1698</v>
      </c>
      <c r="F951" s="822" t="str">
        <v/>
      </c>
    </row>
    <row r="952" spans="2:6" ht="14">
      <c r="B952" s="611" t="str">
        <v/>
      </c>
      <c r="C952" s="501" t="str">
        <v/>
      </c>
      <c r="D952" s="505"/>
      <c r="E952" s="505" t="s">
        <v>1698</v>
      </c>
      <c r="F952" s="822" t="str">
        <v/>
      </c>
    </row>
    <row r="953" spans="2:6" ht="14">
      <c r="B953" s="611" t="str">
        <v/>
      </c>
      <c r="C953" s="501" t="str">
        <v/>
      </c>
      <c r="D953" s="505"/>
      <c r="E953" s="505" t="s">
        <v>1698</v>
      </c>
      <c r="F953" s="822" t="str">
        <v/>
      </c>
    </row>
    <row r="954" spans="2:6" ht="14">
      <c r="B954" s="611" t="str">
        <v/>
      </c>
      <c r="C954" s="501" t="str">
        <v/>
      </c>
      <c r="D954" s="505"/>
      <c r="E954" s="505" t="s">
        <v>1698</v>
      </c>
      <c r="F954" s="822" t="str">
        <v/>
      </c>
    </row>
    <row r="955" spans="2:6" ht="14">
      <c r="B955" s="611" t="str">
        <v/>
      </c>
      <c r="C955" s="501" t="str">
        <v/>
      </c>
      <c r="D955" s="505"/>
      <c r="E955" s="505" t="s">
        <v>1698</v>
      </c>
      <c r="F955" s="822" t="str">
        <v/>
      </c>
    </row>
    <row r="956" spans="2:6" ht="14">
      <c r="B956" s="611" t="str">
        <v/>
      </c>
      <c r="C956" s="501" t="str">
        <v/>
      </c>
      <c r="D956" s="505"/>
      <c r="E956" s="505" t="s">
        <v>1698</v>
      </c>
      <c r="F956" s="822" t="str">
        <v/>
      </c>
    </row>
    <row r="957" spans="2:6" ht="14">
      <c r="B957" s="611" t="str">
        <v/>
      </c>
      <c r="C957" s="501" t="str">
        <v/>
      </c>
      <c r="D957" s="505"/>
      <c r="E957" s="505" t="s">
        <v>1698</v>
      </c>
      <c r="F957" s="822" t="str">
        <v/>
      </c>
    </row>
    <row r="958" spans="2:6" ht="14">
      <c r="B958" s="611" t="str">
        <v/>
      </c>
      <c r="C958" s="501" t="str">
        <v/>
      </c>
      <c r="D958" s="505"/>
      <c r="E958" s="505" t="s">
        <v>1698</v>
      </c>
      <c r="F958" s="822" t="str">
        <v/>
      </c>
    </row>
    <row r="959" spans="2:6" ht="14">
      <c r="B959" s="611" t="str">
        <v/>
      </c>
      <c r="C959" s="501" t="str">
        <v/>
      </c>
      <c r="D959" s="505"/>
      <c r="E959" s="505" t="s">
        <v>1698</v>
      </c>
      <c r="F959" s="822" t="str">
        <v/>
      </c>
    </row>
    <row r="960" spans="2:6" ht="14">
      <c r="B960" s="611" t="str">
        <v/>
      </c>
      <c r="C960" s="501" t="str">
        <v/>
      </c>
      <c r="D960" s="505"/>
      <c r="E960" s="505" t="s">
        <v>1698</v>
      </c>
      <c r="F960" s="822" t="str">
        <v/>
      </c>
    </row>
    <row r="961" spans="2:6" ht="14">
      <c r="B961" s="611" t="str">
        <v/>
      </c>
      <c r="C961" s="501" t="str">
        <v/>
      </c>
      <c r="D961" s="505"/>
      <c r="E961" s="505" t="s">
        <v>1698</v>
      </c>
      <c r="F961" s="822" t="str">
        <v/>
      </c>
    </row>
    <row r="962" spans="2:6" ht="14">
      <c r="B962" s="611" t="str">
        <v/>
      </c>
      <c r="C962" s="501" t="str">
        <v/>
      </c>
      <c r="D962" s="505"/>
      <c r="E962" s="505" t="s">
        <v>1698</v>
      </c>
      <c r="F962" s="822" t="str">
        <v/>
      </c>
    </row>
    <row r="963" spans="2:6" ht="14">
      <c r="B963" s="611" t="str">
        <v/>
      </c>
      <c r="C963" s="501" t="str">
        <v/>
      </c>
      <c r="D963" s="505"/>
      <c r="E963" s="505" t="s">
        <v>1698</v>
      </c>
      <c r="F963" s="822" t="str">
        <v/>
      </c>
    </row>
    <row r="964" spans="2:6" ht="14">
      <c r="B964" s="611" t="str">
        <v/>
      </c>
      <c r="C964" s="501" t="str">
        <v/>
      </c>
      <c r="D964" s="505"/>
      <c r="E964" s="505" t="s">
        <v>1698</v>
      </c>
      <c r="F964" s="822" t="str">
        <v/>
      </c>
    </row>
    <row r="965" spans="2:6" ht="14">
      <c r="B965" s="611" t="str">
        <v/>
      </c>
      <c r="C965" s="501" t="str">
        <v/>
      </c>
      <c r="D965" s="505"/>
      <c r="E965" s="505" t="s">
        <v>1698</v>
      </c>
      <c r="F965" s="822" t="str">
        <v/>
      </c>
    </row>
    <row r="966" spans="2:6" ht="14">
      <c r="B966" s="611" t="str">
        <v/>
      </c>
      <c r="C966" s="501" t="str">
        <v/>
      </c>
      <c r="D966" s="505"/>
      <c r="E966" s="505" t="s">
        <v>1698</v>
      </c>
      <c r="F966" s="822" t="str">
        <v/>
      </c>
    </row>
    <row r="967" spans="2:6" ht="14">
      <c r="B967" s="611" t="str">
        <v/>
      </c>
      <c r="C967" s="501" t="str">
        <v/>
      </c>
      <c r="D967" s="505"/>
      <c r="E967" s="505" t="s">
        <v>1698</v>
      </c>
      <c r="F967" s="822" t="str">
        <v/>
      </c>
    </row>
    <row r="968" spans="2:6" ht="14">
      <c r="B968" s="611" t="str">
        <v/>
      </c>
      <c r="C968" s="501" t="str">
        <v/>
      </c>
      <c r="D968" s="505"/>
      <c r="E968" s="505" t="s">
        <v>1698</v>
      </c>
      <c r="F968" s="822" t="str">
        <v/>
      </c>
    </row>
    <row r="969" spans="2:6" ht="14">
      <c r="B969" s="611" t="str">
        <v/>
      </c>
      <c r="C969" s="501" t="str">
        <v/>
      </c>
      <c r="D969" s="505"/>
      <c r="E969" s="505" t="s">
        <v>1698</v>
      </c>
      <c r="F969" s="822" t="str">
        <v/>
      </c>
    </row>
    <row r="970" spans="2:6" ht="14">
      <c r="B970" s="611" t="str">
        <v/>
      </c>
      <c r="C970" s="501" t="str">
        <v/>
      </c>
      <c r="D970" s="505"/>
      <c r="E970" s="505" t="s">
        <v>1698</v>
      </c>
      <c r="F970" s="822" t="str">
        <v/>
      </c>
    </row>
    <row r="971" spans="2:6" ht="14">
      <c r="B971" s="611" t="str">
        <v/>
      </c>
      <c r="C971" s="501" t="str">
        <v/>
      </c>
      <c r="D971" s="505"/>
      <c r="E971" s="505" t="s">
        <v>1698</v>
      </c>
      <c r="F971" s="822" t="str">
        <v/>
      </c>
    </row>
    <row r="972" spans="2:6" ht="14">
      <c r="B972" s="611" t="str">
        <v/>
      </c>
      <c r="C972" s="501" t="str">
        <v/>
      </c>
      <c r="D972" s="505"/>
      <c r="E972" s="505" t="s">
        <v>1698</v>
      </c>
      <c r="F972" s="822" t="str">
        <v/>
      </c>
    </row>
    <row r="973" spans="2:6" ht="14">
      <c r="B973" s="611" t="str">
        <v/>
      </c>
      <c r="C973" s="501" t="str">
        <v/>
      </c>
      <c r="D973" s="505"/>
      <c r="E973" s="505" t="s">
        <v>1698</v>
      </c>
      <c r="F973" s="822" t="str">
        <v/>
      </c>
    </row>
    <row r="974" spans="2:6" ht="14">
      <c r="B974" s="611" t="str">
        <v/>
      </c>
      <c r="C974" s="501" t="str">
        <v/>
      </c>
      <c r="D974" s="505"/>
      <c r="E974" s="505" t="s">
        <v>1698</v>
      </c>
      <c r="F974" s="822" t="str">
        <v/>
      </c>
    </row>
    <row r="975" spans="2:6" ht="14">
      <c r="B975" s="611" t="str">
        <v/>
      </c>
      <c r="C975" s="501" t="str">
        <v/>
      </c>
      <c r="D975" s="505"/>
      <c r="E975" s="505" t="s">
        <v>1698</v>
      </c>
      <c r="F975" s="822" t="str">
        <v/>
      </c>
    </row>
    <row r="976" spans="2:6" ht="14">
      <c r="B976" s="611" t="str">
        <v/>
      </c>
      <c r="C976" s="501" t="str">
        <v/>
      </c>
      <c r="D976" s="505"/>
      <c r="E976" s="505" t="s">
        <v>1698</v>
      </c>
      <c r="F976" s="822" t="str">
        <v/>
      </c>
    </row>
    <row r="977" spans="2:6" ht="14">
      <c r="B977" s="611" t="str">
        <v/>
      </c>
      <c r="C977" s="501" t="str">
        <v/>
      </c>
      <c r="D977" s="505"/>
      <c r="E977" s="505" t="s">
        <v>1698</v>
      </c>
      <c r="F977" s="822" t="str">
        <v/>
      </c>
    </row>
    <row r="978" spans="2:6" ht="14">
      <c r="B978" s="611" t="str">
        <v/>
      </c>
      <c r="C978" s="501" t="str">
        <v/>
      </c>
      <c r="D978" s="505"/>
      <c r="E978" s="505" t="s">
        <v>1698</v>
      </c>
      <c r="F978" s="822" t="str">
        <v/>
      </c>
    </row>
    <row r="979" spans="2:6" ht="14">
      <c r="B979" s="611" t="str">
        <v/>
      </c>
      <c r="C979" s="501" t="str">
        <v/>
      </c>
      <c r="D979" s="505"/>
      <c r="E979" s="505" t="s">
        <v>1698</v>
      </c>
      <c r="F979" s="822" t="str">
        <v/>
      </c>
    </row>
    <row r="980" spans="2:6" ht="14">
      <c r="B980" s="611" t="str">
        <v/>
      </c>
      <c r="C980" s="501" t="str">
        <v/>
      </c>
      <c r="D980" s="505"/>
      <c r="E980" s="505" t="s">
        <v>1698</v>
      </c>
      <c r="F980" s="822" t="str">
        <v/>
      </c>
    </row>
    <row r="981" spans="2:6" ht="14">
      <c r="B981" s="611" t="str">
        <v/>
      </c>
      <c r="C981" s="501" t="str">
        <v/>
      </c>
      <c r="D981" s="505"/>
      <c r="E981" s="505" t="s">
        <v>1698</v>
      </c>
      <c r="F981" s="822" t="str">
        <v/>
      </c>
    </row>
    <row r="982" spans="2:6" ht="14">
      <c r="B982" s="611" t="str">
        <v/>
      </c>
      <c r="C982" s="501" t="str">
        <v/>
      </c>
      <c r="D982" s="505"/>
      <c r="E982" s="505" t="s">
        <v>1698</v>
      </c>
      <c r="F982" s="822" t="str">
        <v/>
      </c>
    </row>
    <row r="983" spans="2:6" ht="14">
      <c r="B983" s="611" t="str">
        <v/>
      </c>
      <c r="C983" s="501" t="str">
        <v/>
      </c>
      <c r="D983" s="505"/>
      <c r="E983" s="505" t="s">
        <v>1698</v>
      </c>
      <c r="F983" s="822" t="str">
        <v/>
      </c>
    </row>
    <row r="984" spans="2:6" ht="14">
      <c r="B984" s="611" t="str">
        <v/>
      </c>
      <c r="C984" s="501" t="str">
        <v/>
      </c>
      <c r="D984" s="505"/>
      <c r="E984" s="505" t="s">
        <v>1698</v>
      </c>
      <c r="F984" s="822" t="str">
        <v/>
      </c>
    </row>
    <row r="985" spans="2:6" ht="14">
      <c r="B985" s="611" t="str">
        <v/>
      </c>
      <c r="C985" s="501" t="str">
        <v/>
      </c>
      <c r="D985" s="505"/>
      <c r="E985" s="505" t="s">
        <v>1698</v>
      </c>
      <c r="F985" s="822" t="str">
        <v/>
      </c>
    </row>
    <row r="986" spans="2:6" ht="14">
      <c r="B986" s="611" t="str">
        <v/>
      </c>
      <c r="C986" s="501" t="str">
        <v/>
      </c>
      <c r="D986" s="505"/>
      <c r="E986" s="505" t="s">
        <v>1698</v>
      </c>
      <c r="F986" s="822" t="str">
        <v/>
      </c>
    </row>
    <row r="987" spans="2:6" ht="14">
      <c r="B987" s="611" t="str">
        <v/>
      </c>
      <c r="C987" s="501" t="str">
        <v/>
      </c>
      <c r="D987" s="505"/>
      <c r="E987" s="505" t="s">
        <v>1698</v>
      </c>
      <c r="F987" s="822" t="str">
        <v/>
      </c>
    </row>
    <row r="988" spans="2:6" ht="14">
      <c r="B988" s="611" t="str">
        <v/>
      </c>
      <c r="C988" s="501" t="str">
        <v/>
      </c>
      <c r="D988" s="505"/>
      <c r="E988" s="505" t="s">
        <v>1698</v>
      </c>
      <c r="F988" s="822" t="str">
        <v/>
      </c>
    </row>
    <row r="989" spans="2:6" ht="14">
      <c r="B989" s="611" t="str">
        <v/>
      </c>
      <c r="C989" s="501" t="str">
        <v/>
      </c>
      <c r="D989" s="505"/>
      <c r="E989" s="505" t="s">
        <v>1698</v>
      </c>
      <c r="F989" s="822" t="str">
        <v/>
      </c>
    </row>
    <row r="990" spans="2:6" ht="14">
      <c r="B990" s="611" t="str">
        <v/>
      </c>
      <c r="C990" s="501" t="str">
        <v/>
      </c>
      <c r="D990" s="505"/>
      <c r="E990" s="505" t="s">
        <v>1698</v>
      </c>
      <c r="F990" s="822" t="str">
        <v/>
      </c>
    </row>
    <row r="991" spans="2:6" ht="14">
      <c r="B991" s="611" t="str">
        <v/>
      </c>
      <c r="C991" s="501" t="str">
        <v/>
      </c>
      <c r="D991" s="505"/>
      <c r="E991" s="505" t="s">
        <v>1698</v>
      </c>
      <c r="F991" s="822" t="str">
        <v/>
      </c>
    </row>
    <row r="992" spans="2:6" ht="14">
      <c r="B992" s="611" t="str">
        <v/>
      </c>
      <c r="C992" s="501" t="str">
        <v/>
      </c>
      <c r="D992" s="505"/>
      <c r="E992" s="505" t="s">
        <v>1698</v>
      </c>
      <c r="F992" s="822" t="str">
        <v/>
      </c>
    </row>
    <row r="993" spans="2:6" ht="14">
      <c r="B993" s="611" t="str">
        <v/>
      </c>
      <c r="C993" s="501" t="str">
        <v/>
      </c>
      <c r="D993" s="505"/>
      <c r="E993" s="505" t="s">
        <v>1698</v>
      </c>
      <c r="F993" s="822" t="str">
        <v/>
      </c>
    </row>
    <row r="994" spans="2:6" ht="14">
      <c r="B994" s="611" t="str">
        <v/>
      </c>
      <c r="C994" s="501" t="str">
        <v/>
      </c>
      <c r="D994" s="505"/>
      <c r="E994" s="505" t="s">
        <v>1698</v>
      </c>
      <c r="F994" s="822" t="str">
        <v/>
      </c>
    </row>
    <row r="995" spans="2:6" ht="14">
      <c r="B995" s="611" t="str">
        <v/>
      </c>
      <c r="C995" s="501" t="str">
        <v/>
      </c>
      <c r="D995" s="505"/>
      <c r="E995" s="505" t="s">
        <v>1698</v>
      </c>
      <c r="F995" s="822" t="str">
        <v/>
      </c>
    </row>
    <row r="996" spans="2:6" ht="14">
      <c r="B996" s="611" t="str">
        <v/>
      </c>
      <c r="C996" s="501" t="str">
        <v/>
      </c>
      <c r="D996" s="505"/>
      <c r="E996" s="505" t="s">
        <v>1698</v>
      </c>
      <c r="F996" s="822" t="str">
        <v/>
      </c>
    </row>
    <row r="997" spans="2:6" ht="14">
      <c r="B997" s="611" t="str">
        <v/>
      </c>
      <c r="C997" s="501" t="str">
        <v/>
      </c>
      <c r="D997" s="505"/>
      <c r="E997" s="505" t="s">
        <v>1698</v>
      </c>
      <c r="F997" s="822" t="str">
        <v/>
      </c>
    </row>
    <row r="998" spans="2:6" ht="14">
      <c r="B998" s="611" t="str">
        <v/>
      </c>
      <c r="C998" s="501" t="str">
        <v/>
      </c>
      <c r="D998" s="505"/>
      <c r="E998" s="505" t="s">
        <v>1698</v>
      </c>
      <c r="F998" s="822" t="str">
        <v/>
      </c>
    </row>
    <row r="999" spans="2:6" ht="14">
      <c r="B999" s="611" t="str">
        <v/>
      </c>
      <c r="C999" s="501" t="str">
        <v/>
      </c>
      <c r="D999" s="505"/>
      <c r="E999" s="505" t="s">
        <v>1698</v>
      </c>
      <c r="F999" s="822" t="str">
        <v/>
      </c>
    </row>
    <row r="1000" spans="2:6" ht="14">
      <c r="B1000" s="611" t="str">
        <v/>
      </c>
      <c r="C1000" s="501" t="str">
        <v/>
      </c>
      <c r="D1000" s="505"/>
      <c r="E1000" s="505" t="s">
        <v>1698</v>
      </c>
      <c r="F1000" s="822" t="str">
        <v/>
      </c>
    </row>
    <row r="1001" spans="2:6" ht="14">
      <c r="B1001" s="611" t="str">
        <v/>
      </c>
      <c r="C1001" s="501" t="str">
        <v/>
      </c>
      <c r="D1001" s="505"/>
      <c r="E1001" s="505" t="s">
        <v>1698</v>
      </c>
      <c r="F1001" s="822" t="str">
        <v/>
      </c>
    </row>
    <row r="1002" spans="2:6" ht="14">
      <c r="B1002" s="611" t="str">
        <v/>
      </c>
      <c r="C1002" s="501" t="str">
        <v/>
      </c>
      <c r="D1002" s="505"/>
      <c r="E1002" s="505" t="s">
        <v>1698</v>
      </c>
      <c r="F1002" s="822" t="str">
        <v/>
      </c>
    </row>
    <row r="1003" spans="2:6" ht="14">
      <c r="B1003" s="611" t="str">
        <v/>
      </c>
      <c r="C1003" s="501" t="str">
        <v/>
      </c>
      <c r="D1003" s="505"/>
      <c r="E1003" s="505" t="s">
        <v>1698</v>
      </c>
      <c r="F1003" s="822" t="str">
        <v/>
      </c>
    </row>
    <row r="1004" spans="2:6" ht="14">
      <c r="B1004" s="611" t="str">
        <v/>
      </c>
      <c r="C1004" s="501" t="str">
        <v/>
      </c>
      <c r="D1004" s="505"/>
      <c r="E1004" s="505" t="s">
        <v>1698</v>
      </c>
      <c r="F1004" s="822" t="str">
        <v/>
      </c>
    </row>
    <row r="1005" spans="2:6" ht="14">
      <c r="B1005" s="611" t="str">
        <v/>
      </c>
      <c r="C1005" s="501" t="str">
        <v/>
      </c>
      <c r="D1005" s="505"/>
      <c r="E1005" s="505" t="s">
        <v>1698</v>
      </c>
      <c r="F1005" s="822" t="str">
        <v/>
      </c>
    </row>
    <row r="1006" spans="2:6" ht="14">
      <c r="B1006" s="611" t="str">
        <v/>
      </c>
      <c r="C1006" s="501" t="str">
        <v/>
      </c>
      <c r="D1006" s="505"/>
      <c r="E1006" s="505" t="s">
        <v>1698</v>
      </c>
      <c r="F1006" s="822" t="str">
        <v/>
      </c>
    </row>
    <row r="1007" spans="2:6" ht="14">
      <c r="B1007" s="611" t="str">
        <v/>
      </c>
      <c r="C1007" s="501" t="str">
        <v/>
      </c>
      <c r="D1007" s="505"/>
      <c r="E1007" s="505" t="s">
        <v>1698</v>
      </c>
      <c r="F1007" s="822" t="str">
        <v/>
      </c>
    </row>
    <row r="1008" spans="2:6" ht="14">
      <c r="B1008" s="611" t="str">
        <v/>
      </c>
      <c r="C1008" s="501" t="str">
        <v/>
      </c>
      <c r="D1008" s="505"/>
      <c r="E1008" s="505" t="s">
        <v>1698</v>
      </c>
      <c r="F1008" s="822" t="str">
        <v/>
      </c>
    </row>
    <row r="1009" spans="2:6" ht="14">
      <c r="B1009" s="611" t="str">
        <v/>
      </c>
      <c r="C1009" s="501" t="str">
        <v/>
      </c>
      <c r="D1009" s="505"/>
      <c r="E1009" s="505" t="s">
        <v>1698</v>
      </c>
      <c r="F1009" s="822" t="str">
        <v/>
      </c>
    </row>
    <row r="1010" spans="2:6" ht="14">
      <c r="B1010" s="611" t="str">
        <v/>
      </c>
      <c r="C1010" s="501" t="str">
        <v/>
      </c>
      <c r="D1010" s="505"/>
      <c r="E1010" s="505" t="s">
        <v>1698</v>
      </c>
      <c r="F1010" s="822" t="str">
        <v/>
      </c>
    </row>
    <row r="1011" spans="2:6" ht="14">
      <c r="B1011" s="611" t="str">
        <v/>
      </c>
      <c r="C1011" s="501" t="str">
        <v/>
      </c>
      <c r="D1011" s="505"/>
      <c r="E1011" s="505" t="s">
        <v>1698</v>
      </c>
      <c r="F1011" s="822" t="str">
        <v/>
      </c>
    </row>
    <row r="1012" spans="2:6" ht="14">
      <c r="B1012" s="611" t="str">
        <v/>
      </c>
      <c r="C1012" s="501" t="str">
        <v/>
      </c>
      <c r="D1012" s="505"/>
      <c r="E1012" s="505" t="s">
        <v>1698</v>
      </c>
      <c r="F1012" s="822" t="str">
        <v/>
      </c>
    </row>
    <row r="1013" spans="2:6" ht="14">
      <c r="B1013" s="611" t="str">
        <v/>
      </c>
      <c r="C1013" s="501" t="str">
        <v/>
      </c>
      <c r="D1013" s="505"/>
      <c r="E1013" s="505" t="s">
        <v>1698</v>
      </c>
      <c r="F1013" s="822" t="str">
        <v/>
      </c>
    </row>
    <row r="1014" spans="2:6" ht="14">
      <c r="B1014" s="611" t="str">
        <v/>
      </c>
      <c r="C1014" s="501" t="str">
        <v/>
      </c>
      <c r="D1014" s="505"/>
      <c r="E1014" s="505" t="s">
        <v>1698</v>
      </c>
      <c r="F1014" s="822" t="str">
        <v/>
      </c>
    </row>
    <row r="1015" spans="2:6" ht="14">
      <c r="B1015" s="611" t="str">
        <v/>
      </c>
      <c r="C1015" s="501" t="str">
        <v/>
      </c>
      <c r="D1015" s="505"/>
      <c r="E1015" s="505" t="s">
        <v>1698</v>
      </c>
      <c r="F1015" s="822" t="str">
        <v/>
      </c>
    </row>
    <row r="1016" spans="2:6" ht="14">
      <c r="B1016" s="611" t="str">
        <v/>
      </c>
      <c r="C1016" s="501" t="str">
        <v/>
      </c>
      <c r="D1016" s="505"/>
      <c r="E1016" s="505" t="s">
        <v>1698</v>
      </c>
      <c r="F1016" s="822" t="str">
        <v/>
      </c>
    </row>
    <row r="1017" spans="2:6" ht="14">
      <c r="B1017" s="611" t="str">
        <v/>
      </c>
      <c r="C1017" s="501" t="str">
        <v/>
      </c>
      <c r="D1017" s="505"/>
      <c r="E1017" s="505" t="s">
        <v>1698</v>
      </c>
      <c r="F1017" s="822" t="str">
        <v/>
      </c>
    </row>
    <row r="1018" spans="2:6" ht="14">
      <c r="B1018" s="611" t="str">
        <v/>
      </c>
      <c r="C1018" s="501" t="str">
        <v/>
      </c>
      <c r="D1018" s="505"/>
      <c r="E1018" s="505" t="s">
        <v>1698</v>
      </c>
      <c r="F1018" s="822" t="str">
        <v/>
      </c>
    </row>
    <row r="1019" spans="2:6" ht="14">
      <c r="B1019" s="611" t="str">
        <v/>
      </c>
      <c r="C1019" s="501" t="str">
        <v/>
      </c>
      <c r="D1019" s="505"/>
      <c r="E1019" s="505" t="s">
        <v>1698</v>
      </c>
      <c r="F1019" s="822" t="str">
        <v/>
      </c>
    </row>
    <row r="1020" spans="2:6" ht="14">
      <c r="B1020" s="611" t="str">
        <v/>
      </c>
      <c r="C1020" s="501" t="str">
        <v/>
      </c>
      <c r="D1020" s="505"/>
      <c r="E1020" s="505" t="s">
        <v>1698</v>
      </c>
      <c r="F1020" s="822" t="str">
        <v/>
      </c>
    </row>
    <row r="1021" spans="2:6" ht="14">
      <c r="B1021" s="611" t="str">
        <v/>
      </c>
      <c r="C1021" s="501" t="str">
        <v/>
      </c>
      <c r="D1021" s="505"/>
      <c r="E1021" s="505" t="s">
        <v>1698</v>
      </c>
      <c r="F1021" s="822" t="str">
        <v/>
      </c>
    </row>
    <row r="1022" spans="2:6" ht="14">
      <c r="B1022" s="611" t="str">
        <v/>
      </c>
      <c r="C1022" s="501" t="str">
        <v/>
      </c>
      <c r="D1022" s="505"/>
      <c r="E1022" s="505" t="s">
        <v>1698</v>
      </c>
      <c r="F1022" s="822" t="str">
        <v/>
      </c>
    </row>
    <row r="1023" spans="2:6" ht="14">
      <c r="B1023" s="611" t="str">
        <v/>
      </c>
      <c r="C1023" s="501" t="str">
        <v/>
      </c>
      <c r="D1023" s="505"/>
      <c r="E1023" s="505" t="s">
        <v>1698</v>
      </c>
      <c r="F1023" s="822" t="str">
        <v/>
      </c>
    </row>
    <row r="1024" spans="2:6" ht="14">
      <c r="B1024" s="611" t="str">
        <v/>
      </c>
      <c r="C1024" s="501" t="str">
        <v/>
      </c>
      <c r="D1024" s="505"/>
      <c r="E1024" s="505" t="s">
        <v>1698</v>
      </c>
      <c r="F1024" s="822" t="str">
        <v/>
      </c>
    </row>
    <row r="1025" spans="2:6" ht="14">
      <c r="B1025" s="611" t="str">
        <v/>
      </c>
      <c r="C1025" s="501" t="str">
        <v/>
      </c>
      <c r="D1025" s="505"/>
      <c r="E1025" s="505" t="s">
        <v>1698</v>
      </c>
      <c r="F1025" s="822" t="str">
        <v/>
      </c>
    </row>
    <row r="1026" spans="2:6" ht="14">
      <c r="B1026" s="611" t="str">
        <v/>
      </c>
      <c r="C1026" s="501" t="str">
        <v/>
      </c>
      <c r="D1026" s="505"/>
      <c r="E1026" s="505" t="s">
        <v>1698</v>
      </c>
      <c r="F1026" s="822" t="str">
        <v/>
      </c>
    </row>
    <row r="1027" spans="2:6" ht="14">
      <c r="B1027" s="611" t="str">
        <v/>
      </c>
      <c r="C1027" s="501" t="str">
        <v/>
      </c>
      <c r="D1027" s="505"/>
      <c r="E1027" s="505" t="s">
        <v>1698</v>
      </c>
      <c r="F1027" s="822" t="str">
        <v/>
      </c>
    </row>
    <row r="1028" spans="2:6" ht="14">
      <c r="B1028" s="611" t="str">
        <v/>
      </c>
      <c r="C1028" s="501" t="str">
        <v/>
      </c>
      <c r="D1028" s="505"/>
      <c r="E1028" s="505" t="s">
        <v>1698</v>
      </c>
      <c r="F1028" s="822" t="str">
        <v/>
      </c>
    </row>
    <row r="1029" spans="2:6" ht="14">
      <c r="B1029" s="611" t="str">
        <v/>
      </c>
      <c r="C1029" s="501" t="str">
        <v/>
      </c>
      <c r="D1029" s="505"/>
      <c r="E1029" s="505" t="s">
        <v>1698</v>
      </c>
      <c r="F1029" s="822" t="str">
        <v/>
      </c>
    </row>
    <row r="1030" spans="2:6" ht="14">
      <c r="B1030" s="611" t="str">
        <v/>
      </c>
      <c r="C1030" s="501" t="str">
        <v/>
      </c>
      <c r="D1030" s="505"/>
      <c r="E1030" s="505" t="s">
        <v>1698</v>
      </c>
      <c r="F1030" s="822" t="str">
        <v/>
      </c>
    </row>
    <row r="1031" spans="2:6" ht="14">
      <c r="B1031" s="611" t="str">
        <v/>
      </c>
      <c r="C1031" s="501" t="str">
        <v/>
      </c>
      <c r="D1031" s="505"/>
      <c r="E1031" s="505" t="s">
        <v>1698</v>
      </c>
      <c r="F1031" s="822" t="str">
        <v/>
      </c>
    </row>
    <row r="1032" spans="2:6" ht="14">
      <c r="B1032" s="611" t="str">
        <v/>
      </c>
      <c r="C1032" s="501" t="str">
        <v/>
      </c>
      <c r="D1032" s="505"/>
      <c r="E1032" s="505" t="s">
        <v>1698</v>
      </c>
      <c r="F1032" s="822" t="str">
        <v/>
      </c>
    </row>
    <row r="1033" spans="2:6" ht="14">
      <c r="B1033" s="611" t="str">
        <v/>
      </c>
      <c r="C1033" s="501" t="str">
        <v/>
      </c>
      <c r="D1033" s="505"/>
      <c r="E1033" s="505" t="s">
        <v>1698</v>
      </c>
      <c r="F1033" s="822" t="str">
        <v/>
      </c>
    </row>
    <row r="1034" spans="2:6" ht="14">
      <c r="B1034" s="611" t="str">
        <v/>
      </c>
      <c r="C1034" s="501" t="str">
        <v/>
      </c>
      <c r="D1034" s="505"/>
      <c r="E1034" s="505" t="s">
        <v>1698</v>
      </c>
      <c r="F1034" s="822" t="str">
        <v/>
      </c>
    </row>
    <row r="1035" spans="2:6" ht="14">
      <c r="B1035" s="611" t="str">
        <v/>
      </c>
      <c r="C1035" s="501" t="str">
        <v/>
      </c>
      <c r="D1035" s="505"/>
      <c r="E1035" s="505" t="s">
        <v>1698</v>
      </c>
      <c r="F1035" s="822" t="str">
        <v/>
      </c>
    </row>
    <row r="1036" spans="2:6" ht="14">
      <c r="B1036" s="611" t="str">
        <v/>
      </c>
      <c r="C1036" s="501" t="str">
        <v/>
      </c>
      <c r="D1036" s="505"/>
      <c r="E1036" s="505" t="s">
        <v>1698</v>
      </c>
      <c r="F1036" s="822" t="str">
        <v/>
      </c>
    </row>
    <row r="1037" spans="2:6" ht="14">
      <c r="B1037" s="611" t="str">
        <v/>
      </c>
      <c r="C1037" s="501" t="str">
        <v/>
      </c>
      <c r="D1037" s="505"/>
      <c r="E1037" s="505" t="s">
        <v>1698</v>
      </c>
      <c r="F1037" s="822" t="str">
        <v/>
      </c>
    </row>
    <row r="1038" spans="2:6" ht="14">
      <c r="B1038" s="611" t="str">
        <v/>
      </c>
      <c r="C1038" s="501" t="str">
        <v/>
      </c>
      <c r="D1038" s="505"/>
      <c r="E1038" s="505" t="s">
        <v>1698</v>
      </c>
      <c r="F1038" s="822" t="str">
        <v/>
      </c>
    </row>
    <row r="1039" spans="2:6" ht="14">
      <c r="B1039" s="611" t="str">
        <v/>
      </c>
      <c r="C1039" s="501" t="str">
        <v/>
      </c>
      <c r="D1039" s="505"/>
      <c r="E1039" s="505" t="s">
        <v>1698</v>
      </c>
      <c r="F1039" s="822" t="str">
        <v/>
      </c>
    </row>
    <row r="1040" spans="2:6" ht="14">
      <c r="B1040" s="611" t="str">
        <v/>
      </c>
      <c r="C1040" s="501" t="str">
        <v/>
      </c>
      <c r="D1040" s="505"/>
      <c r="E1040" s="505" t="s">
        <v>1698</v>
      </c>
      <c r="F1040" s="822" t="str">
        <v/>
      </c>
    </row>
    <row r="1041" spans="2:6" ht="14">
      <c r="B1041" s="611" t="str">
        <v/>
      </c>
      <c r="C1041" s="501" t="str">
        <v/>
      </c>
      <c r="D1041" s="505"/>
      <c r="E1041" s="505" t="s">
        <v>1698</v>
      </c>
      <c r="F1041" s="822" t="str">
        <v/>
      </c>
    </row>
    <row r="1042" spans="2:6" ht="14">
      <c r="B1042" s="611" t="str">
        <v/>
      </c>
      <c r="C1042" s="501" t="str">
        <v/>
      </c>
      <c r="D1042" s="505"/>
      <c r="E1042" s="505" t="s">
        <v>1698</v>
      </c>
      <c r="F1042" s="822" t="str">
        <v/>
      </c>
    </row>
    <row r="1043" spans="2:6" ht="14">
      <c r="B1043" s="611" t="str">
        <v/>
      </c>
      <c r="C1043" s="501" t="str">
        <v/>
      </c>
      <c r="D1043" s="505"/>
      <c r="E1043" s="505" t="s">
        <v>1698</v>
      </c>
      <c r="F1043" s="822" t="str">
        <v/>
      </c>
    </row>
    <row r="1044" spans="2:6" ht="14">
      <c r="B1044" s="611" t="str">
        <v/>
      </c>
      <c r="C1044" s="501" t="str">
        <v/>
      </c>
      <c r="D1044" s="505"/>
      <c r="E1044" s="505" t="s">
        <v>1698</v>
      </c>
      <c r="F1044" s="822" t="str">
        <v/>
      </c>
    </row>
    <row r="1045" spans="2:6" ht="14">
      <c r="B1045" s="611" t="str">
        <v/>
      </c>
      <c r="C1045" s="501" t="str">
        <v/>
      </c>
      <c r="D1045" s="505"/>
      <c r="E1045" s="505" t="s">
        <v>1698</v>
      </c>
      <c r="F1045" s="822" t="str">
        <v/>
      </c>
    </row>
    <row r="1046" spans="2:6" ht="14">
      <c r="B1046" s="611" t="str">
        <v/>
      </c>
      <c r="C1046" s="501" t="str">
        <v/>
      </c>
      <c r="D1046" s="505"/>
      <c r="E1046" s="505" t="s">
        <v>1698</v>
      </c>
      <c r="F1046" s="822" t="str">
        <v/>
      </c>
    </row>
    <row r="1047" spans="2:6" ht="14">
      <c r="B1047" s="611" t="str">
        <v/>
      </c>
      <c r="C1047" s="501" t="str">
        <v/>
      </c>
      <c r="D1047" s="505"/>
      <c r="E1047" s="505" t="s">
        <v>1698</v>
      </c>
      <c r="F1047" s="822" t="str">
        <v/>
      </c>
    </row>
    <row r="1048" spans="2:6" ht="14">
      <c r="B1048" s="611" t="str">
        <v/>
      </c>
      <c r="C1048" s="501" t="str">
        <v/>
      </c>
      <c r="D1048" s="505"/>
      <c r="E1048" s="505" t="s">
        <v>1698</v>
      </c>
      <c r="F1048" s="822" t="str">
        <v/>
      </c>
    </row>
    <row r="1049" spans="2:6" ht="14">
      <c r="B1049" s="611" t="str">
        <v/>
      </c>
      <c r="C1049" s="501" t="str">
        <v/>
      </c>
      <c r="D1049" s="505"/>
      <c r="E1049" s="505" t="s">
        <v>1698</v>
      </c>
      <c r="F1049" s="822" t="str">
        <v/>
      </c>
    </row>
    <row r="1050" spans="2:6" ht="14">
      <c r="B1050" s="611" t="str">
        <v/>
      </c>
      <c r="C1050" s="501" t="str">
        <v/>
      </c>
      <c r="D1050" s="505"/>
      <c r="E1050" s="505" t="s">
        <v>1698</v>
      </c>
      <c r="F1050" s="822" t="str">
        <v/>
      </c>
    </row>
    <row r="1051" spans="2:6" ht="14">
      <c r="B1051" s="611" t="str">
        <v/>
      </c>
      <c r="C1051" s="501" t="str">
        <v/>
      </c>
      <c r="D1051" s="505"/>
      <c r="E1051" s="505" t="s">
        <v>1698</v>
      </c>
      <c r="F1051" s="822" t="str">
        <v/>
      </c>
    </row>
    <row r="1052" spans="2:6" ht="14">
      <c r="B1052" s="611" t="str">
        <v/>
      </c>
      <c r="C1052" s="501" t="str">
        <v/>
      </c>
      <c r="D1052" s="505"/>
      <c r="E1052" s="505" t="s">
        <v>1698</v>
      </c>
      <c r="F1052" s="822" t="str">
        <v/>
      </c>
    </row>
    <row r="1053" spans="2:6" ht="14">
      <c r="B1053" s="611" t="str">
        <v/>
      </c>
      <c r="C1053" s="501" t="str">
        <v/>
      </c>
      <c r="D1053" s="505"/>
      <c r="E1053" s="505" t="s">
        <v>1698</v>
      </c>
      <c r="F1053" s="822" t="str">
        <v/>
      </c>
    </row>
    <row r="1054" spans="2:6" ht="14">
      <c r="B1054" s="611" t="str">
        <v/>
      </c>
      <c r="C1054" s="501" t="str">
        <v/>
      </c>
      <c r="D1054" s="505"/>
      <c r="E1054" s="505" t="s">
        <v>1698</v>
      </c>
      <c r="F1054" s="822" t="str">
        <v/>
      </c>
    </row>
    <row r="1055" spans="2:6" ht="14">
      <c r="B1055" s="611" t="str">
        <v/>
      </c>
      <c r="C1055" s="501" t="str">
        <v/>
      </c>
      <c r="D1055" s="505"/>
      <c r="E1055" s="505" t="s">
        <v>1698</v>
      </c>
      <c r="F1055" s="822" t="str">
        <v/>
      </c>
    </row>
    <row r="1056" spans="2:6" ht="14">
      <c r="B1056" s="611" t="str">
        <v/>
      </c>
      <c r="C1056" s="501" t="str">
        <v/>
      </c>
      <c r="D1056" s="505"/>
      <c r="E1056" s="505" t="s">
        <v>1698</v>
      </c>
      <c r="F1056" s="822" t="str">
        <v/>
      </c>
    </row>
    <row r="1057" spans="2:6" ht="14">
      <c r="B1057" s="611" t="str">
        <v/>
      </c>
      <c r="C1057" s="501" t="str">
        <v/>
      </c>
      <c r="D1057" s="505"/>
      <c r="E1057" s="505" t="s">
        <v>1698</v>
      </c>
      <c r="F1057" s="822" t="str">
        <v/>
      </c>
    </row>
    <row r="1058" spans="2:6" ht="14">
      <c r="B1058" s="611" t="str">
        <v/>
      </c>
      <c r="C1058" s="501" t="str">
        <v/>
      </c>
      <c r="D1058" s="505"/>
      <c r="E1058" s="505" t="s">
        <v>1698</v>
      </c>
      <c r="F1058" s="822" t="str">
        <v/>
      </c>
    </row>
    <row r="1059" spans="2:6" ht="14">
      <c r="B1059" s="611" t="str">
        <v/>
      </c>
      <c r="C1059" s="501" t="str">
        <v/>
      </c>
      <c r="D1059" s="505"/>
      <c r="E1059" s="505" t="s">
        <v>1698</v>
      </c>
      <c r="F1059" s="822" t="str">
        <v/>
      </c>
    </row>
    <row r="1060" spans="2:6" ht="14">
      <c r="B1060" s="611" t="str">
        <v/>
      </c>
      <c r="C1060" s="501" t="str">
        <v/>
      </c>
      <c r="D1060" s="505"/>
      <c r="E1060" s="505" t="s">
        <v>1698</v>
      </c>
      <c r="F1060" s="822" t="str">
        <v/>
      </c>
    </row>
    <row r="1061" spans="2:6" ht="14">
      <c r="B1061" s="611" t="str">
        <v/>
      </c>
      <c r="C1061" s="501" t="str">
        <v/>
      </c>
      <c r="D1061" s="505"/>
      <c r="E1061" s="505" t="s">
        <v>1698</v>
      </c>
      <c r="F1061" s="822" t="str">
        <v/>
      </c>
    </row>
    <row r="1062" spans="2:6" ht="14">
      <c r="B1062" s="611" t="str">
        <v/>
      </c>
      <c r="C1062" s="501" t="str">
        <v/>
      </c>
      <c r="D1062" s="505"/>
      <c r="E1062" s="505" t="s">
        <v>1698</v>
      </c>
      <c r="F1062" s="822" t="str">
        <v/>
      </c>
    </row>
    <row r="1063" spans="2:6" ht="14">
      <c r="B1063" s="611" t="str">
        <v/>
      </c>
      <c r="C1063" s="501" t="str">
        <v/>
      </c>
      <c r="D1063" s="505"/>
      <c r="E1063" s="505" t="s">
        <v>1698</v>
      </c>
      <c r="F1063" s="822" t="str">
        <v/>
      </c>
    </row>
    <row r="1064" spans="2:6" ht="14">
      <c r="B1064" s="611" t="str">
        <v/>
      </c>
      <c r="C1064" s="501" t="str">
        <v/>
      </c>
      <c r="D1064" s="505"/>
      <c r="E1064" s="505" t="s">
        <v>1698</v>
      </c>
      <c r="F1064" s="822" t="str">
        <v/>
      </c>
    </row>
    <row r="1065" spans="2:6" ht="14">
      <c r="B1065" s="611" t="str">
        <v/>
      </c>
      <c r="C1065" s="501" t="str">
        <v/>
      </c>
      <c r="D1065" s="505"/>
      <c r="E1065" s="505" t="s">
        <v>1698</v>
      </c>
      <c r="F1065" s="822" t="str">
        <v/>
      </c>
    </row>
    <row r="1066" spans="2:6" ht="14">
      <c r="B1066" s="611" t="str">
        <v/>
      </c>
      <c r="C1066" s="501" t="str">
        <v/>
      </c>
      <c r="D1066" s="505"/>
      <c r="E1066" s="505" t="s">
        <v>1698</v>
      </c>
      <c r="F1066" s="822" t="str">
        <v/>
      </c>
    </row>
    <row r="1067" spans="2:6" ht="14">
      <c r="B1067" s="611" t="str">
        <v/>
      </c>
      <c r="C1067" s="501" t="str">
        <v/>
      </c>
      <c r="D1067" s="505"/>
      <c r="E1067" s="505" t="s">
        <v>1698</v>
      </c>
      <c r="F1067" s="822" t="str">
        <v/>
      </c>
    </row>
    <row r="1068" spans="2:6" ht="14">
      <c r="B1068" s="611" t="str">
        <v/>
      </c>
      <c r="C1068" s="501" t="str">
        <v/>
      </c>
      <c r="D1068" s="505"/>
      <c r="E1068" s="505" t="s">
        <v>1698</v>
      </c>
      <c r="F1068" s="822" t="str">
        <v/>
      </c>
    </row>
    <row r="1069" spans="2:6" ht="14">
      <c r="B1069" s="611" t="str">
        <v/>
      </c>
      <c r="C1069" s="501" t="str">
        <v/>
      </c>
      <c r="D1069" s="505"/>
      <c r="E1069" s="505" t="s">
        <v>1698</v>
      </c>
      <c r="F1069" s="822" t="str">
        <v/>
      </c>
    </row>
    <row r="1070" spans="2:6" ht="14">
      <c r="B1070" s="611" t="str">
        <v/>
      </c>
      <c r="C1070" s="501" t="str">
        <v/>
      </c>
      <c r="D1070" s="505"/>
      <c r="E1070" s="505" t="s">
        <v>1698</v>
      </c>
      <c r="F1070" s="822" t="str">
        <v/>
      </c>
    </row>
    <row r="1071" spans="2:6" ht="14">
      <c r="B1071" s="611" t="str">
        <v/>
      </c>
      <c r="C1071" s="501" t="str">
        <v/>
      </c>
      <c r="D1071" s="505"/>
      <c r="E1071" s="505" t="s">
        <v>1698</v>
      </c>
      <c r="F1071" s="822" t="str">
        <v/>
      </c>
    </row>
    <row r="1072" spans="2:6" ht="14">
      <c r="B1072" s="611" t="str">
        <v/>
      </c>
      <c r="C1072" s="501" t="str">
        <v/>
      </c>
      <c r="D1072" s="505"/>
      <c r="E1072" s="505" t="s">
        <v>1698</v>
      </c>
      <c r="F1072" s="822" t="str">
        <v/>
      </c>
    </row>
    <row r="1073" spans="2:6" ht="14">
      <c r="B1073" s="611" t="str">
        <v/>
      </c>
      <c r="C1073" s="501" t="str">
        <v/>
      </c>
      <c r="D1073" s="505"/>
      <c r="E1073" s="505" t="s">
        <v>1698</v>
      </c>
      <c r="F1073" s="822" t="str">
        <v/>
      </c>
    </row>
    <row r="1074" spans="2:6" ht="14">
      <c r="B1074" s="611" t="str">
        <v/>
      </c>
      <c r="C1074" s="501" t="str">
        <v/>
      </c>
      <c r="D1074" s="505"/>
      <c r="E1074" s="505" t="s">
        <v>1698</v>
      </c>
      <c r="F1074" s="822" t="str">
        <v/>
      </c>
    </row>
    <row r="1075" spans="2:6" ht="14">
      <c r="B1075" s="611" t="str">
        <v/>
      </c>
      <c r="C1075" s="501" t="str">
        <v/>
      </c>
      <c r="D1075" s="505"/>
      <c r="E1075" s="505" t="s">
        <v>1698</v>
      </c>
      <c r="F1075" s="822" t="str">
        <v/>
      </c>
    </row>
    <row r="1076" spans="2:6" ht="14">
      <c r="B1076" s="611" t="str">
        <v/>
      </c>
      <c r="C1076" s="501" t="str">
        <v/>
      </c>
      <c r="D1076" s="505"/>
      <c r="E1076" s="505" t="s">
        <v>1698</v>
      </c>
      <c r="F1076" s="822" t="str">
        <v/>
      </c>
    </row>
    <row r="1077" spans="2:6" ht="14">
      <c r="B1077" s="611" t="str">
        <v/>
      </c>
      <c r="C1077" s="501" t="str">
        <v/>
      </c>
      <c r="D1077" s="505"/>
      <c r="E1077" s="505" t="s">
        <v>1698</v>
      </c>
      <c r="F1077" s="822" t="str">
        <v/>
      </c>
    </row>
    <row r="1078" spans="2:6" ht="14">
      <c r="B1078" s="611" t="str">
        <v/>
      </c>
      <c r="C1078" s="501" t="str">
        <v/>
      </c>
      <c r="D1078" s="505"/>
      <c r="E1078" s="505" t="s">
        <v>1698</v>
      </c>
      <c r="F1078" s="822" t="str">
        <v/>
      </c>
    </row>
    <row r="1079" spans="2:6" ht="14">
      <c r="B1079" s="611" t="str">
        <v/>
      </c>
      <c r="C1079" s="501" t="str">
        <v/>
      </c>
      <c r="D1079" s="505"/>
      <c r="E1079" s="505" t="s">
        <v>1698</v>
      </c>
      <c r="F1079" s="822" t="str">
        <v/>
      </c>
    </row>
    <row r="1080" spans="2:6" ht="14">
      <c r="B1080" s="611" t="str">
        <v/>
      </c>
      <c r="C1080" s="501" t="str">
        <v/>
      </c>
      <c r="D1080" s="505"/>
      <c r="E1080" s="505" t="s">
        <v>1698</v>
      </c>
      <c r="F1080" s="822" t="str">
        <v/>
      </c>
    </row>
    <row r="1081" spans="2:6" ht="14">
      <c r="B1081" s="611" t="str">
        <v/>
      </c>
      <c r="C1081" s="501" t="str">
        <v/>
      </c>
      <c r="D1081" s="505"/>
      <c r="E1081" s="505" t="s">
        <v>1698</v>
      </c>
      <c r="F1081" s="822" t="str">
        <v/>
      </c>
    </row>
    <row r="1082" spans="2:6" ht="14">
      <c r="B1082" s="611" t="str">
        <v/>
      </c>
      <c r="C1082" s="501" t="str">
        <v/>
      </c>
      <c r="D1082" s="505"/>
      <c r="E1082" s="505" t="s">
        <v>1698</v>
      </c>
      <c r="F1082" s="822" t="str">
        <v/>
      </c>
    </row>
    <row r="1083" spans="2:6" ht="14">
      <c r="B1083" s="611" t="str">
        <v/>
      </c>
      <c r="C1083" s="501" t="str">
        <v/>
      </c>
      <c r="D1083" s="505"/>
      <c r="E1083" s="505" t="s">
        <v>1698</v>
      </c>
      <c r="F1083" s="822" t="str">
        <v/>
      </c>
    </row>
    <row r="1084" spans="2:6" ht="14">
      <c r="B1084" s="611" t="str">
        <v/>
      </c>
      <c r="C1084" s="501" t="str">
        <v/>
      </c>
      <c r="D1084" s="505"/>
      <c r="E1084" s="505" t="s">
        <v>1698</v>
      </c>
      <c r="F1084" s="822" t="str">
        <v/>
      </c>
    </row>
    <row r="1085" spans="2:6" ht="14">
      <c r="B1085" s="611" t="str">
        <v/>
      </c>
      <c r="C1085" s="501" t="str">
        <v/>
      </c>
      <c r="D1085" s="505"/>
      <c r="E1085" s="505" t="s">
        <v>1698</v>
      </c>
      <c r="F1085" s="822" t="str">
        <v/>
      </c>
    </row>
    <row r="1086" spans="2:6" ht="14">
      <c r="B1086" s="611" t="str">
        <v/>
      </c>
      <c r="C1086" s="501" t="str">
        <v/>
      </c>
      <c r="D1086" s="505"/>
      <c r="E1086" s="505" t="s">
        <v>1698</v>
      </c>
      <c r="F1086" s="822" t="str">
        <v/>
      </c>
    </row>
    <row r="1087" spans="2:6" ht="14">
      <c r="B1087" s="611" t="str">
        <v/>
      </c>
      <c r="C1087" s="501" t="str">
        <v/>
      </c>
      <c r="D1087" s="505"/>
      <c r="E1087" s="505" t="s">
        <v>1698</v>
      </c>
      <c r="F1087" s="822" t="str">
        <v/>
      </c>
    </row>
    <row r="1088" spans="2:6" ht="14">
      <c r="B1088" s="611" t="str">
        <v/>
      </c>
      <c r="C1088" s="501" t="str">
        <v/>
      </c>
      <c r="D1088" s="505"/>
      <c r="E1088" s="505" t="s">
        <v>1698</v>
      </c>
      <c r="F1088" s="822" t="str">
        <v/>
      </c>
    </row>
    <row r="1089" spans="2:6" ht="14">
      <c r="B1089" s="611" t="str">
        <v/>
      </c>
      <c r="C1089" s="501" t="str">
        <v/>
      </c>
      <c r="D1089" s="505"/>
      <c r="E1089" s="505" t="s">
        <v>1698</v>
      </c>
      <c r="F1089" s="822" t="str">
        <v/>
      </c>
    </row>
    <row r="1090" spans="2:6" ht="14">
      <c r="B1090" s="611" t="str">
        <v/>
      </c>
      <c r="C1090" s="501" t="str">
        <v/>
      </c>
      <c r="D1090" s="505"/>
      <c r="E1090" s="505" t="s">
        <v>1698</v>
      </c>
      <c r="F1090" s="822" t="str">
        <v/>
      </c>
    </row>
    <row r="1091" spans="2:6" ht="14">
      <c r="B1091" s="611" t="str">
        <v/>
      </c>
      <c r="C1091" s="501" t="str">
        <v/>
      </c>
      <c r="D1091" s="505"/>
      <c r="E1091" s="505" t="s">
        <v>1698</v>
      </c>
      <c r="F1091" s="822" t="str">
        <v/>
      </c>
    </row>
    <row r="1092" spans="2:6" ht="14">
      <c r="B1092" s="611" t="str">
        <v/>
      </c>
      <c r="C1092" s="501" t="str">
        <v/>
      </c>
      <c r="D1092" s="505"/>
      <c r="E1092" s="505" t="s">
        <v>1698</v>
      </c>
      <c r="F1092" s="822" t="str">
        <v/>
      </c>
    </row>
    <row r="1093" spans="2:6" ht="14">
      <c r="B1093" s="611" t="str">
        <v/>
      </c>
      <c r="C1093" s="501" t="str">
        <v/>
      </c>
      <c r="D1093" s="505"/>
      <c r="E1093" s="505" t="s">
        <v>1698</v>
      </c>
      <c r="F1093" s="822" t="str">
        <v/>
      </c>
    </row>
    <row r="1094" spans="2:6" ht="14">
      <c r="B1094" s="611" t="str">
        <v/>
      </c>
      <c r="C1094" s="501" t="str">
        <v/>
      </c>
      <c r="D1094" s="505"/>
      <c r="E1094" s="505" t="s">
        <v>1698</v>
      </c>
      <c r="F1094" s="822" t="str">
        <v/>
      </c>
    </row>
    <row r="1095" spans="2:6" ht="14">
      <c r="B1095" s="611" t="str">
        <v/>
      </c>
      <c r="C1095" s="501" t="str">
        <v/>
      </c>
      <c r="D1095" s="505"/>
      <c r="E1095" s="505" t="s">
        <v>1698</v>
      </c>
      <c r="F1095" s="822" t="str">
        <v/>
      </c>
    </row>
    <row r="1096" spans="2:6" ht="14">
      <c r="B1096" s="611" t="str">
        <v/>
      </c>
      <c r="C1096" s="501" t="str">
        <v/>
      </c>
      <c r="D1096" s="505"/>
      <c r="E1096" s="505" t="s">
        <v>1698</v>
      </c>
      <c r="F1096" s="822" t="str">
        <v/>
      </c>
    </row>
    <row r="1097" spans="2:6" ht="14">
      <c r="B1097" s="611" t="str">
        <v/>
      </c>
      <c r="C1097" s="501" t="str">
        <v/>
      </c>
      <c r="D1097" s="505"/>
      <c r="E1097" s="505" t="s">
        <v>1698</v>
      </c>
      <c r="F1097" s="822" t="str">
        <v/>
      </c>
    </row>
    <row r="1098" spans="2:6" ht="14">
      <c r="B1098" s="611" t="str">
        <v/>
      </c>
      <c r="C1098" s="501" t="str">
        <v/>
      </c>
      <c r="D1098" s="505"/>
      <c r="E1098" s="505" t="s">
        <v>1698</v>
      </c>
      <c r="F1098" s="822" t="str">
        <v/>
      </c>
    </row>
    <row r="1099" spans="2:6" ht="14">
      <c r="B1099" s="611" t="str">
        <v/>
      </c>
      <c r="C1099" s="501" t="str">
        <v/>
      </c>
      <c r="D1099" s="505"/>
      <c r="E1099" s="505" t="s">
        <v>1698</v>
      </c>
      <c r="F1099" s="822" t="str">
        <v/>
      </c>
    </row>
    <row r="1100" spans="2:6" ht="14">
      <c r="B1100" s="611" t="str">
        <v/>
      </c>
      <c r="C1100" s="501" t="str">
        <v/>
      </c>
      <c r="D1100" s="505"/>
      <c r="E1100" s="505" t="s">
        <v>1698</v>
      </c>
      <c r="F1100" s="822" t="str">
        <v/>
      </c>
    </row>
    <row r="1101" spans="2:6" ht="14">
      <c r="B1101" s="611" t="str">
        <v/>
      </c>
      <c r="C1101" s="501" t="str">
        <v/>
      </c>
      <c r="D1101" s="505"/>
      <c r="E1101" s="505" t="s">
        <v>1698</v>
      </c>
      <c r="F1101" s="822" t="str">
        <v/>
      </c>
    </row>
    <row r="1102" spans="2:6" ht="14">
      <c r="B1102" s="611" t="str">
        <v/>
      </c>
      <c r="C1102" s="501" t="str">
        <v/>
      </c>
      <c r="D1102" s="505"/>
      <c r="E1102" s="505" t="s">
        <v>1698</v>
      </c>
      <c r="F1102" s="822" t="str">
        <v/>
      </c>
    </row>
    <row r="1103" spans="2:6" ht="14">
      <c r="B1103" s="611" t="str">
        <v/>
      </c>
      <c r="C1103" s="501" t="str">
        <v/>
      </c>
      <c r="D1103" s="505"/>
      <c r="E1103" s="505" t="s">
        <v>1698</v>
      </c>
      <c r="F1103" s="822" t="str">
        <v/>
      </c>
    </row>
    <row r="1104" spans="2:6" ht="14">
      <c r="B1104" s="611" t="str">
        <v/>
      </c>
      <c r="C1104" s="501" t="str">
        <v/>
      </c>
      <c r="D1104" s="505"/>
      <c r="E1104" s="505" t="s">
        <v>1698</v>
      </c>
      <c r="F1104" s="822" t="str">
        <v/>
      </c>
    </row>
    <row r="1105" spans="2:6" ht="14">
      <c r="B1105" s="611" t="str">
        <v/>
      </c>
      <c r="C1105" s="501" t="str">
        <v/>
      </c>
      <c r="D1105" s="505"/>
      <c r="E1105" s="505" t="s">
        <v>1698</v>
      </c>
      <c r="F1105" s="822" t="str">
        <v/>
      </c>
    </row>
    <row r="1106" spans="2:6" ht="14">
      <c r="B1106" s="611" t="str">
        <v/>
      </c>
      <c r="C1106" s="501" t="str">
        <v/>
      </c>
      <c r="D1106" s="505"/>
      <c r="E1106" s="505" t="s">
        <v>1698</v>
      </c>
      <c r="F1106" s="822" t="str">
        <v/>
      </c>
    </row>
    <row r="1107" spans="2:6" ht="14">
      <c r="B1107" s="611" t="str">
        <v/>
      </c>
      <c r="C1107" s="501" t="str">
        <v/>
      </c>
      <c r="D1107" s="505"/>
      <c r="E1107" s="505" t="s">
        <v>1698</v>
      </c>
      <c r="F1107" s="822" t="str">
        <v/>
      </c>
    </row>
    <row r="1108" spans="2:6" ht="14">
      <c r="B1108" s="611" t="str">
        <v/>
      </c>
      <c r="C1108" s="501" t="str">
        <v/>
      </c>
      <c r="D1108" s="505"/>
      <c r="E1108" s="505" t="s">
        <v>1698</v>
      </c>
      <c r="F1108" s="822" t="str">
        <v/>
      </c>
    </row>
    <row r="1109" spans="2:6" ht="14">
      <c r="B1109" s="611" t="str">
        <v/>
      </c>
      <c r="C1109" s="501" t="str">
        <v/>
      </c>
      <c r="D1109" s="505"/>
      <c r="E1109" s="505" t="s">
        <v>1698</v>
      </c>
      <c r="F1109" s="822" t="str">
        <v/>
      </c>
    </row>
    <row r="1110" spans="2:6" ht="14">
      <c r="B1110" s="611" t="str">
        <v/>
      </c>
      <c r="C1110" s="501" t="str">
        <v/>
      </c>
      <c r="D1110" s="505"/>
      <c r="E1110" s="505" t="s">
        <v>1698</v>
      </c>
      <c r="F1110" s="822" t="str">
        <v/>
      </c>
    </row>
    <row r="1111" spans="2:6" ht="14">
      <c r="B1111" s="611" t="str">
        <v/>
      </c>
      <c r="C1111" s="501" t="str">
        <v/>
      </c>
      <c r="D1111" s="505"/>
      <c r="E1111" s="505" t="s">
        <v>1698</v>
      </c>
      <c r="F1111" s="822" t="str">
        <v/>
      </c>
    </row>
    <row r="1112" spans="2:6" ht="14">
      <c r="B1112" s="611" t="str">
        <v/>
      </c>
      <c r="C1112" s="501" t="str">
        <v/>
      </c>
      <c r="D1112" s="505"/>
      <c r="E1112" s="505" t="s">
        <v>1698</v>
      </c>
      <c r="F1112" s="822" t="str">
        <v/>
      </c>
    </row>
    <row r="1113" spans="2:6" ht="14">
      <c r="B1113" s="611" t="str">
        <v/>
      </c>
      <c r="C1113" s="501" t="str">
        <v/>
      </c>
      <c r="D1113" s="505"/>
      <c r="E1113" s="505" t="s">
        <v>1698</v>
      </c>
      <c r="F1113" s="822" t="str">
        <v/>
      </c>
    </row>
    <row r="1114" spans="2:6" ht="14">
      <c r="B1114" s="611" t="str">
        <v/>
      </c>
      <c r="C1114" s="501" t="str">
        <v/>
      </c>
      <c r="D1114" s="505"/>
      <c r="E1114" s="505" t="s">
        <v>1698</v>
      </c>
      <c r="F1114" s="822" t="str">
        <v/>
      </c>
    </row>
    <row r="1115" spans="2:6" ht="14">
      <c r="B1115" s="611" t="str">
        <v/>
      </c>
      <c r="C1115" s="501" t="str">
        <v/>
      </c>
      <c r="D1115" s="505"/>
      <c r="E1115" s="505" t="s">
        <v>1698</v>
      </c>
      <c r="F1115" s="822" t="str">
        <v/>
      </c>
    </row>
    <row r="1116" spans="2:6" ht="14">
      <c r="B1116" s="611" t="str">
        <v/>
      </c>
      <c r="C1116" s="501" t="str">
        <v/>
      </c>
      <c r="D1116" s="505"/>
      <c r="E1116" s="505" t="s">
        <v>1698</v>
      </c>
      <c r="F1116" s="822" t="str">
        <v/>
      </c>
    </row>
    <row r="1117" spans="2:6" ht="14">
      <c r="B1117" s="611" t="str">
        <v/>
      </c>
      <c r="C1117" s="501" t="str">
        <v/>
      </c>
      <c r="D1117" s="505"/>
      <c r="E1117" s="505" t="s">
        <v>1698</v>
      </c>
      <c r="F1117" s="822" t="str">
        <v/>
      </c>
    </row>
    <row r="1118" spans="2:6" ht="14">
      <c r="B1118" s="611" t="str">
        <v/>
      </c>
      <c r="C1118" s="501" t="str">
        <v/>
      </c>
      <c r="D1118" s="505"/>
      <c r="E1118" s="505" t="s">
        <v>1698</v>
      </c>
      <c r="F1118" s="822" t="str">
        <v/>
      </c>
    </row>
    <row r="1119" spans="2:6" ht="14">
      <c r="B1119" s="611" t="str">
        <v/>
      </c>
      <c r="C1119" s="501" t="str">
        <v/>
      </c>
      <c r="D1119" s="505"/>
      <c r="E1119" s="505" t="s">
        <v>1698</v>
      </c>
      <c r="F1119" s="822" t="str">
        <v/>
      </c>
    </row>
    <row r="1120" spans="2:6" ht="14">
      <c r="B1120" s="611" t="str">
        <v/>
      </c>
      <c r="C1120" s="501" t="str">
        <v/>
      </c>
      <c r="D1120" s="505"/>
      <c r="E1120" s="505" t="s">
        <v>1698</v>
      </c>
      <c r="F1120" s="822" t="str">
        <v/>
      </c>
    </row>
    <row r="1121" spans="2:6" ht="14">
      <c r="B1121" s="611" t="str">
        <v/>
      </c>
      <c r="C1121" s="501" t="str">
        <v/>
      </c>
      <c r="D1121" s="505"/>
      <c r="E1121" s="505" t="s">
        <v>1698</v>
      </c>
      <c r="F1121" s="822" t="str">
        <v/>
      </c>
    </row>
    <row r="1122" spans="2:6" ht="14">
      <c r="B1122" s="611" t="str">
        <v/>
      </c>
      <c r="C1122" s="501" t="str">
        <v/>
      </c>
      <c r="D1122" s="505"/>
      <c r="E1122" s="505" t="s">
        <v>1698</v>
      </c>
      <c r="F1122" s="822" t="str">
        <v/>
      </c>
    </row>
    <row r="1123" spans="2:6" ht="14">
      <c r="B1123" s="611" t="str">
        <v/>
      </c>
      <c r="C1123" s="501" t="str">
        <v/>
      </c>
      <c r="D1123" s="505"/>
      <c r="E1123" s="505" t="s">
        <v>1698</v>
      </c>
      <c r="F1123" s="822" t="str">
        <v/>
      </c>
    </row>
    <row r="1124" spans="2:6" ht="14">
      <c r="B1124" s="611" t="str">
        <v/>
      </c>
      <c r="C1124" s="501" t="str">
        <v/>
      </c>
      <c r="D1124" s="505"/>
      <c r="E1124" s="505" t="s">
        <v>1698</v>
      </c>
      <c r="F1124" s="822" t="str">
        <v/>
      </c>
    </row>
    <row r="1125" spans="2:6" ht="14">
      <c r="B1125" s="611" t="str">
        <v/>
      </c>
      <c r="C1125" s="501" t="str">
        <v/>
      </c>
      <c r="D1125" s="505"/>
      <c r="E1125" s="505" t="s">
        <v>1698</v>
      </c>
      <c r="F1125" s="822" t="str">
        <v/>
      </c>
    </row>
    <row r="1126" spans="2:6" ht="14">
      <c r="B1126" s="611" t="str">
        <v/>
      </c>
      <c r="C1126" s="501" t="str">
        <v/>
      </c>
      <c r="D1126" s="505"/>
      <c r="E1126" s="505" t="s">
        <v>1698</v>
      </c>
      <c r="F1126" s="822" t="str">
        <v/>
      </c>
    </row>
    <row r="1127" spans="2:6" ht="14">
      <c r="B1127" s="611" t="str">
        <v/>
      </c>
      <c r="C1127" s="501" t="str">
        <v/>
      </c>
      <c r="D1127" s="505"/>
      <c r="E1127" s="505" t="s">
        <v>1698</v>
      </c>
      <c r="F1127" s="822" t="str">
        <v/>
      </c>
    </row>
    <row r="1128" spans="2:6" ht="14">
      <c r="B1128" s="611" t="str">
        <v/>
      </c>
      <c r="C1128" s="501" t="str">
        <v/>
      </c>
      <c r="D1128" s="505"/>
      <c r="E1128" s="505" t="s">
        <v>1698</v>
      </c>
      <c r="F1128" s="822" t="str">
        <v/>
      </c>
    </row>
    <row r="1129" spans="2:6" ht="14">
      <c r="B1129" s="611" t="str">
        <v/>
      </c>
      <c r="C1129" s="501" t="str">
        <v/>
      </c>
      <c r="D1129" s="505"/>
      <c r="E1129" s="505" t="s">
        <v>1698</v>
      </c>
      <c r="F1129" s="822" t="str">
        <v/>
      </c>
    </row>
    <row r="1130" spans="2:6" ht="14">
      <c r="B1130" s="611" t="str">
        <v/>
      </c>
      <c r="C1130" s="501" t="str">
        <v/>
      </c>
      <c r="D1130" s="505"/>
      <c r="E1130" s="505" t="s">
        <v>1698</v>
      </c>
      <c r="F1130" s="822" t="str">
        <v/>
      </c>
    </row>
    <row r="1131" spans="2:6" ht="14">
      <c r="B1131" s="611" t="str">
        <v/>
      </c>
      <c r="C1131" s="501" t="str">
        <v/>
      </c>
      <c r="D1131" s="505"/>
      <c r="E1131" s="505" t="s">
        <v>1698</v>
      </c>
      <c r="F1131" s="822" t="str">
        <v/>
      </c>
    </row>
    <row r="1132" spans="2:6" ht="14">
      <c r="B1132" s="611" t="str">
        <v/>
      </c>
      <c r="C1132" s="501" t="str">
        <v/>
      </c>
      <c r="D1132" s="505"/>
      <c r="E1132" s="505" t="s">
        <v>1698</v>
      </c>
      <c r="F1132" s="822" t="str">
        <v/>
      </c>
    </row>
    <row r="1133" spans="2:6" ht="14">
      <c r="B1133" s="611" t="str">
        <v/>
      </c>
      <c r="C1133" s="501" t="str">
        <v/>
      </c>
      <c r="D1133" s="505"/>
      <c r="E1133" s="505" t="s">
        <v>1698</v>
      </c>
      <c r="F1133" s="822" t="str">
        <v/>
      </c>
    </row>
    <row r="1134" spans="2:6" ht="14">
      <c r="B1134" s="611" t="str">
        <v/>
      </c>
      <c r="C1134" s="501" t="str">
        <v/>
      </c>
      <c r="D1134" s="505"/>
      <c r="E1134" s="505" t="s">
        <v>1698</v>
      </c>
      <c r="F1134" s="822" t="str">
        <v/>
      </c>
    </row>
    <row r="1135" spans="2:6" ht="14">
      <c r="B1135" s="611" t="str">
        <v/>
      </c>
      <c r="C1135" s="501" t="str">
        <v/>
      </c>
      <c r="D1135" s="505"/>
      <c r="E1135" s="505" t="s">
        <v>1698</v>
      </c>
      <c r="F1135" s="822" t="str">
        <v/>
      </c>
    </row>
    <row r="1136" spans="2:6" ht="14">
      <c r="B1136" s="611" t="str">
        <v/>
      </c>
      <c r="C1136" s="501" t="str">
        <v/>
      </c>
      <c r="D1136" s="505"/>
      <c r="E1136" s="505" t="s">
        <v>1698</v>
      </c>
      <c r="F1136" s="822" t="str">
        <v/>
      </c>
    </row>
    <row r="1137" spans="2:6" ht="14">
      <c r="B1137" s="611" t="str">
        <v/>
      </c>
      <c r="C1137" s="501" t="str">
        <v/>
      </c>
      <c r="D1137" s="505"/>
      <c r="E1137" s="505" t="s">
        <v>1698</v>
      </c>
      <c r="F1137" s="822" t="str">
        <v/>
      </c>
    </row>
    <row r="1138" spans="2:6" ht="14">
      <c r="B1138" s="611" t="str">
        <v/>
      </c>
      <c r="C1138" s="501" t="str">
        <v/>
      </c>
      <c r="D1138" s="505"/>
      <c r="E1138" s="505" t="s">
        <v>1698</v>
      </c>
      <c r="F1138" s="822" t="str">
        <v/>
      </c>
    </row>
    <row r="1139" spans="2:6" ht="14">
      <c r="B1139" s="611" t="str">
        <v/>
      </c>
      <c r="C1139" s="501" t="str">
        <v/>
      </c>
      <c r="D1139" s="505"/>
      <c r="E1139" s="505" t="s">
        <v>1698</v>
      </c>
      <c r="F1139" s="822" t="str">
        <v/>
      </c>
    </row>
    <row r="1140" spans="2:6" ht="14">
      <c r="B1140" s="611" t="str">
        <v/>
      </c>
      <c r="C1140" s="501" t="str">
        <v/>
      </c>
      <c r="D1140" s="505"/>
      <c r="E1140" s="505" t="s">
        <v>1698</v>
      </c>
      <c r="F1140" s="822" t="str">
        <v/>
      </c>
    </row>
    <row r="1141" spans="2:6" ht="14">
      <c r="B1141" s="611" t="str">
        <v/>
      </c>
      <c r="C1141" s="501" t="str">
        <v/>
      </c>
      <c r="D1141" s="505"/>
      <c r="E1141" s="505" t="s">
        <v>1698</v>
      </c>
      <c r="F1141" s="822" t="str">
        <v/>
      </c>
    </row>
    <row r="1142" spans="2:6" ht="14">
      <c r="B1142" s="611" t="str">
        <v/>
      </c>
      <c r="C1142" s="501" t="str">
        <v/>
      </c>
      <c r="D1142" s="505"/>
      <c r="E1142" s="505" t="s">
        <v>1698</v>
      </c>
      <c r="F1142" s="822" t="str">
        <v/>
      </c>
    </row>
    <row r="1143" spans="2:6" ht="14">
      <c r="B1143" s="611" t="str">
        <v/>
      </c>
      <c r="C1143" s="501" t="str">
        <v/>
      </c>
      <c r="D1143" s="505"/>
      <c r="E1143" s="505" t="s">
        <v>1698</v>
      </c>
      <c r="F1143" s="822" t="str">
        <v/>
      </c>
    </row>
    <row r="1144" spans="2:6" ht="14">
      <c r="B1144" s="611" t="str">
        <v/>
      </c>
      <c r="C1144" s="501" t="str">
        <v/>
      </c>
      <c r="D1144" s="505"/>
      <c r="E1144" s="505" t="s">
        <v>1698</v>
      </c>
      <c r="F1144" s="822" t="str">
        <v/>
      </c>
    </row>
    <row r="1145" spans="2:6" ht="14">
      <c r="B1145" s="611" t="str">
        <v/>
      </c>
      <c r="C1145" s="501" t="str">
        <v/>
      </c>
      <c r="D1145" s="505"/>
      <c r="E1145" s="505" t="s">
        <v>1698</v>
      </c>
      <c r="F1145" s="822" t="str">
        <v/>
      </c>
    </row>
    <row r="1146" spans="2:6" ht="14">
      <c r="B1146" s="611" t="str">
        <v/>
      </c>
      <c r="C1146" s="501" t="str">
        <v/>
      </c>
      <c r="D1146" s="505"/>
      <c r="E1146" s="505" t="s">
        <v>1698</v>
      </c>
      <c r="F1146" s="822" t="str">
        <v/>
      </c>
    </row>
    <row r="1147" spans="2:6" ht="14">
      <c r="B1147" s="611" t="str">
        <v/>
      </c>
      <c r="C1147" s="501" t="str">
        <v/>
      </c>
      <c r="D1147" s="505"/>
      <c r="E1147" s="505" t="s">
        <v>1698</v>
      </c>
      <c r="F1147" s="822" t="str">
        <v/>
      </c>
    </row>
    <row r="1148" spans="2:6" ht="14">
      <c r="B1148" s="611" t="str">
        <v/>
      </c>
      <c r="C1148" s="501" t="str">
        <v/>
      </c>
      <c r="D1148" s="505"/>
      <c r="E1148" s="505" t="s">
        <v>1698</v>
      </c>
      <c r="F1148" s="822" t="str">
        <v/>
      </c>
    </row>
    <row r="1149" spans="2:6" ht="14">
      <c r="B1149" s="611" t="str">
        <v/>
      </c>
      <c r="C1149" s="501" t="str">
        <v/>
      </c>
      <c r="D1149" s="505"/>
      <c r="E1149" s="505" t="s">
        <v>1698</v>
      </c>
      <c r="F1149" s="822" t="str">
        <v/>
      </c>
    </row>
    <row r="1150" spans="2:6" ht="14">
      <c r="B1150" s="611" t="str">
        <v/>
      </c>
      <c r="C1150" s="501" t="str">
        <v/>
      </c>
      <c r="D1150" s="505"/>
      <c r="E1150" s="505" t="s">
        <v>1698</v>
      </c>
      <c r="F1150" s="822" t="str">
        <v/>
      </c>
    </row>
    <row r="1151" spans="2:6" ht="14">
      <c r="B1151" s="611" t="str">
        <v/>
      </c>
      <c r="C1151" s="501" t="str">
        <v/>
      </c>
      <c r="D1151" s="505"/>
      <c r="E1151" s="505" t="s">
        <v>1698</v>
      </c>
      <c r="F1151" s="822" t="str">
        <v/>
      </c>
    </row>
    <row r="1152" spans="2:6" ht="14">
      <c r="B1152" s="611" t="str">
        <v/>
      </c>
      <c r="C1152" s="501" t="str">
        <v/>
      </c>
      <c r="D1152" s="505"/>
      <c r="E1152" s="505" t="s">
        <v>1698</v>
      </c>
      <c r="F1152" s="822" t="str">
        <v/>
      </c>
    </row>
    <row r="1153" spans="2:6" ht="14">
      <c r="B1153" s="611" t="str">
        <v/>
      </c>
      <c r="C1153" s="501" t="str">
        <v/>
      </c>
      <c r="D1153" s="505"/>
      <c r="E1153" s="505" t="s">
        <v>1698</v>
      </c>
      <c r="F1153" s="822" t="str">
        <v/>
      </c>
    </row>
    <row r="1154" spans="2:6" ht="14">
      <c r="B1154" s="611" t="str">
        <v/>
      </c>
      <c r="C1154" s="501" t="str">
        <v/>
      </c>
      <c r="D1154" s="505"/>
      <c r="E1154" s="505" t="s">
        <v>1698</v>
      </c>
      <c r="F1154" s="822" t="str">
        <v/>
      </c>
    </row>
    <row r="1155" spans="2:6" ht="14">
      <c r="B1155" s="611" t="str">
        <v/>
      </c>
      <c r="C1155" s="501" t="str">
        <v/>
      </c>
      <c r="D1155" s="505"/>
      <c r="E1155" s="505" t="s">
        <v>1698</v>
      </c>
      <c r="F1155" s="822" t="str">
        <v/>
      </c>
    </row>
    <row r="1156" spans="2:6" ht="14">
      <c r="B1156" s="611" t="str">
        <v/>
      </c>
      <c r="C1156" s="501" t="str">
        <v/>
      </c>
      <c r="D1156" s="505"/>
      <c r="E1156" s="505" t="s">
        <v>1698</v>
      </c>
      <c r="F1156" s="822" t="str">
        <v/>
      </c>
    </row>
    <row r="1157" spans="2:6" ht="14">
      <c r="B1157" s="611" t="str">
        <v/>
      </c>
      <c r="C1157" s="501" t="str">
        <v/>
      </c>
      <c r="D1157" s="505"/>
      <c r="E1157" s="505" t="s">
        <v>1698</v>
      </c>
      <c r="F1157" s="822" t="str">
        <v/>
      </c>
    </row>
    <row r="1158" spans="2:6" ht="14">
      <c r="B1158" s="611" t="str">
        <v/>
      </c>
      <c r="C1158" s="501" t="str">
        <v/>
      </c>
      <c r="D1158" s="505"/>
      <c r="E1158" s="505" t="s">
        <v>1698</v>
      </c>
      <c r="F1158" s="822" t="str">
        <v/>
      </c>
    </row>
    <row r="1159" spans="2:6" ht="14">
      <c r="B1159" s="611" t="str">
        <v/>
      </c>
      <c r="C1159" s="501" t="str">
        <v/>
      </c>
      <c r="D1159" s="505"/>
      <c r="E1159" s="505" t="s">
        <v>1698</v>
      </c>
      <c r="F1159" s="822" t="str">
        <v/>
      </c>
    </row>
    <row r="1160" spans="2:6" ht="14">
      <c r="B1160" s="611" t="str">
        <v/>
      </c>
      <c r="C1160" s="501" t="str">
        <v/>
      </c>
      <c r="D1160" s="505"/>
      <c r="E1160" s="505" t="s">
        <v>1698</v>
      </c>
      <c r="F1160" s="822" t="str">
        <v/>
      </c>
    </row>
    <row r="1161" spans="2:6" ht="14">
      <c r="B1161" s="611" t="str">
        <v/>
      </c>
      <c r="C1161" s="501" t="str">
        <v/>
      </c>
      <c r="D1161" s="505"/>
      <c r="E1161" s="505" t="s">
        <v>1698</v>
      </c>
      <c r="F1161" s="822" t="str">
        <v/>
      </c>
    </row>
    <row r="1162" spans="2:6" ht="14">
      <c r="B1162" s="611" t="str">
        <v/>
      </c>
      <c r="C1162" s="501" t="str">
        <v/>
      </c>
      <c r="D1162" s="505"/>
      <c r="E1162" s="505" t="s">
        <v>1698</v>
      </c>
      <c r="F1162" s="822" t="str">
        <v/>
      </c>
    </row>
    <row r="1163" spans="2:6" ht="14">
      <c r="B1163" s="611" t="str">
        <v/>
      </c>
      <c r="C1163" s="501" t="str">
        <v/>
      </c>
      <c r="D1163" s="505"/>
      <c r="E1163" s="505" t="s">
        <v>1698</v>
      </c>
      <c r="F1163" s="822" t="str">
        <v/>
      </c>
    </row>
    <row r="1164" spans="2:6" ht="14">
      <c r="B1164" s="611" t="str">
        <v/>
      </c>
      <c r="C1164" s="501" t="str">
        <v/>
      </c>
      <c r="D1164" s="505"/>
      <c r="E1164" s="505" t="s">
        <v>1698</v>
      </c>
      <c r="F1164" s="822" t="str">
        <v/>
      </c>
    </row>
    <row r="1165" spans="2:6" ht="14">
      <c r="B1165" s="611" t="str">
        <v/>
      </c>
      <c r="C1165" s="501" t="str">
        <v/>
      </c>
      <c r="D1165" s="505"/>
      <c r="E1165" s="505" t="s">
        <v>1698</v>
      </c>
      <c r="F1165" s="822" t="str">
        <v/>
      </c>
    </row>
    <row r="1166" spans="2:6" ht="14">
      <c r="B1166" s="611" t="str">
        <v/>
      </c>
      <c r="C1166" s="501" t="str">
        <v/>
      </c>
      <c r="D1166" s="505"/>
      <c r="E1166" s="505" t="s">
        <v>1698</v>
      </c>
      <c r="F1166" s="822" t="str">
        <v/>
      </c>
    </row>
    <row r="1167" spans="2:6" ht="14">
      <c r="B1167" s="611" t="str">
        <v/>
      </c>
      <c r="C1167" s="501" t="str">
        <v/>
      </c>
      <c r="D1167" s="505"/>
      <c r="E1167" s="505" t="s">
        <v>1698</v>
      </c>
      <c r="F1167" s="822" t="str">
        <v/>
      </c>
    </row>
    <row r="1168" spans="2:6" ht="14">
      <c r="B1168" s="611" t="str">
        <v/>
      </c>
      <c r="C1168" s="501" t="str">
        <v/>
      </c>
      <c r="D1168" s="505"/>
      <c r="E1168" s="505" t="s">
        <v>1698</v>
      </c>
      <c r="F1168" s="822" t="str">
        <v/>
      </c>
    </row>
    <row r="1169" spans="2:6" ht="14">
      <c r="B1169" s="611" t="str">
        <v/>
      </c>
      <c r="C1169" s="501" t="str">
        <v/>
      </c>
      <c r="D1169" s="505"/>
      <c r="E1169" s="505" t="s">
        <v>1698</v>
      </c>
      <c r="F1169" s="822" t="str">
        <v/>
      </c>
    </row>
    <row r="1170" spans="2:6" ht="14">
      <c r="B1170" s="611" t="str">
        <v/>
      </c>
      <c r="C1170" s="501" t="str">
        <v/>
      </c>
      <c r="D1170" s="505"/>
      <c r="E1170" s="505" t="s">
        <v>1698</v>
      </c>
      <c r="F1170" s="822" t="str">
        <v/>
      </c>
    </row>
    <row r="1171" spans="2:6" ht="14">
      <c r="B1171" s="611" t="str">
        <v/>
      </c>
      <c r="C1171" s="501" t="str">
        <v/>
      </c>
      <c r="D1171" s="505"/>
      <c r="E1171" s="505" t="s">
        <v>1698</v>
      </c>
      <c r="F1171" s="822" t="str">
        <v/>
      </c>
    </row>
    <row r="1172" spans="2:6" ht="14">
      <c r="B1172" s="611" t="str">
        <v/>
      </c>
      <c r="C1172" s="501" t="str">
        <v/>
      </c>
      <c r="D1172" s="505"/>
      <c r="E1172" s="505" t="s">
        <v>1698</v>
      </c>
      <c r="F1172" s="822" t="str">
        <v/>
      </c>
    </row>
    <row r="1173" spans="2:6" ht="14">
      <c r="B1173" s="611" t="str">
        <v/>
      </c>
      <c r="C1173" s="501" t="str">
        <v/>
      </c>
      <c r="D1173" s="505"/>
      <c r="E1173" s="505" t="s">
        <v>1698</v>
      </c>
      <c r="F1173" s="822" t="str">
        <v/>
      </c>
    </row>
    <row r="1174" spans="2:6" ht="14">
      <c r="B1174" s="611" t="str">
        <v/>
      </c>
      <c r="C1174" s="501" t="str">
        <v/>
      </c>
      <c r="D1174" s="505"/>
      <c r="E1174" s="505" t="s">
        <v>1698</v>
      </c>
      <c r="F1174" s="822" t="str">
        <v/>
      </c>
    </row>
    <row r="1175" spans="2:6" ht="14">
      <c r="B1175" s="611" t="str">
        <v/>
      </c>
      <c r="C1175" s="501" t="str">
        <v/>
      </c>
      <c r="D1175" s="505"/>
      <c r="E1175" s="505" t="s">
        <v>1698</v>
      </c>
      <c r="F1175" s="822" t="str">
        <v/>
      </c>
    </row>
    <row r="1176" spans="2:6" ht="14">
      <c r="B1176" s="611" t="str">
        <v/>
      </c>
      <c r="C1176" s="501" t="str">
        <v/>
      </c>
      <c r="D1176" s="505"/>
      <c r="E1176" s="505" t="s">
        <v>1698</v>
      </c>
      <c r="F1176" s="822" t="str">
        <v/>
      </c>
    </row>
    <row r="1177" spans="2:6" ht="14">
      <c r="B1177" s="611" t="str">
        <v/>
      </c>
      <c r="C1177" s="501" t="str">
        <v/>
      </c>
      <c r="D1177" s="505"/>
      <c r="E1177" s="505" t="s">
        <v>1698</v>
      </c>
      <c r="F1177" s="822" t="str">
        <v/>
      </c>
    </row>
    <row r="1178" spans="2:6" ht="14">
      <c r="B1178" s="611" t="str">
        <v/>
      </c>
      <c r="C1178" s="501" t="str">
        <v/>
      </c>
      <c r="D1178" s="505"/>
      <c r="E1178" s="505" t="s">
        <v>1698</v>
      </c>
      <c r="F1178" s="822" t="str">
        <v/>
      </c>
    </row>
    <row r="1179" spans="2:6" ht="14">
      <c r="B1179" s="611" t="str">
        <v/>
      </c>
      <c r="C1179" s="501" t="str">
        <v/>
      </c>
      <c r="D1179" s="505"/>
      <c r="E1179" s="505" t="s">
        <v>1698</v>
      </c>
      <c r="F1179" s="822" t="str">
        <v/>
      </c>
    </row>
    <row r="1180" spans="2:6" ht="14">
      <c r="B1180" s="611" t="str">
        <v/>
      </c>
      <c r="C1180" s="501" t="str">
        <v/>
      </c>
      <c r="D1180" s="505"/>
      <c r="E1180" s="505" t="s">
        <v>1698</v>
      </c>
      <c r="F1180" s="822" t="str">
        <v/>
      </c>
    </row>
    <row r="1181" spans="2:6" ht="14">
      <c r="B1181" s="611" t="str">
        <v/>
      </c>
      <c r="C1181" s="501" t="str">
        <v/>
      </c>
      <c r="D1181" s="505"/>
      <c r="E1181" s="505" t="s">
        <v>1698</v>
      </c>
      <c r="F1181" s="822" t="str">
        <v/>
      </c>
    </row>
    <row r="1182" spans="2:6" ht="14">
      <c r="B1182" s="611" t="str">
        <v/>
      </c>
      <c r="C1182" s="501" t="str">
        <v/>
      </c>
      <c r="D1182" s="505"/>
      <c r="E1182" s="505" t="s">
        <v>1698</v>
      </c>
      <c r="F1182" s="822" t="str">
        <v/>
      </c>
    </row>
    <row r="1183" spans="2:6" ht="14">
      <c r="B1183" s="611" t="str">
        <v/>
      </c>
      <c r="C1183" s="501" t="str">
        <v/>
      </c>
      <c r="D1183" s="505"/>
      <c r="E1183" s="505" t="s">
        <v>1698</v>
      </c>
      <c r="F1183" s="822" t="str">
        <v/>
      </c>
    </row>
    <row r="1184" spans="2:6" ht="14">
      <c r="B1184" s="611" t="str">
        <v/>
      </c>
      <c r="C1184" s="501" t="str">
        <v/>
      </c>
      <c r="D1184" s="505"/>
      <c r="E1184" s="505" t="s">
        <v>1698</v>
      </c>
      <c r="F1184" s="822" t="str">
        <v/>
      </c>
    </row>
    <row r="1185" spans="2:6" ht="14">
      <c r="B1185" s="611" t="str">
        <v/>
      </c>
      <c r="C1185" s="501" t="str">
        <v/>
      </c>
      <c r="D1185" s="505"/>
      <c r="E1185" s="505" t="s">
        <v>1698</v>
      </c>
      <c r="F1185" s="822" t="str">
        <v/>
      </c>
    </row>
    <row r="1186" spans="2:6" ht="14">
      <c r="B1186" s="611" t="str">
        <v/>
      </c>
      <c r="C1186" s="501" t="str">
        <v/>
      </c>
      <c r="D1186" s="505"/>
      <c r="E1186" s="505" t="s">
        <v>1698</v>
      </c>
      <c r="F1186" s="822" t="str">
        <v/>
      </c>
    </row>
    <row r="1187" spans="2:6" ht="14">
      <c r="B1187" s="611" t="str">
        <v/>
      </c>
      <c r="C1187" s="501" t="str">
        <v/>
      </c>
      <c r="D1187" s="505"/>
      <c r="E1187" s="505" t="s">
        <v>1698</v>
      </c>
      <c r="F1187" s="822" t="str">
        <v/>
      </c>
    </row>
    <row r="1188" spans="2:6" ht="14">
      <c r="B1188" s="611" t="str">
        <v/>
      </c>
      <c r="C1188" s="501" t="str">
        <v/>
      </c>
      <c r="D1188" s="505"/>
      <c r="E1188" s="505" t="s">
        <v>1698</v>
      </c>
      <c r="F1188" s="822" t="str">
        <v/>
      </c>
    </row>
    <row r="1189" spans="2:6" ht="14">
      <c r="B1189" s="611" t="str">
        <v/>
      </c>
      <c r="C1189" s="501" t="str">
        <v/>
      </c>
      <c r="D1189" s="505"/>
      <c r="E1189" s="505" t="s">
        <v>1698</v>
      </c>
      <c r="F1189" s="822" t="str">
        <v/>
      </c>
    </row>
    <row r="1190" spans="2:6" ht="14">
      <c r="B1190" s="611" t="str">
        <v/>
      </c>
      <c r="C1190" s="501" t="str">
        <v/>
      </c>
      <c r="D1190" s="505"/>
      <c r="E1190" s="505" t="s">
        <v>1698</v>
      </c>
      <c r="F1190" s="822" t="str">
        <v/>
      </c>
    </row>
    <row r="1191" spans="2:6" ht="14">
      <c r="B1191" s="611" t="str">
        <v/>
      </c>
      <c r="C1191" s="501" t="str">
        <v/>
      </c>
      <c r="D1191" s="505"/>
      <c r="E1191" s="505" t="s">
        <v>1698</v>
      </c>
      <c r="F1191" s="822" t="str">
        <v/>
      </c>
    </row>
    <row r="1192" spans="2:6" ht="14">
      <c r="B1192" s="611" t="str">
        <v/>
      </c>
      <c r="C1192" s="501" t="str">
        <v/>
      </c>
      <c r="D1192" s="505"/>
      <c r="E1192" s="505" t="s">
        <v>1698</v>
      </c>
      <c r="F1192" s="822" t="str">
        <v/>
      </c>
    </row>
    <row r="1193" spans="2:6" ht="14">
      <c r="B1193" s="611" t="str">
        <v/>
      </c>
      <c r="C1193" s="501" t="str">
        <v/>
      </c>
      <c r="D1193" s="505"/>
      <c r="E1193" s="505" t="s">
        <v>1698</v>
      </c>
      <c r="F1193" s="822" t="str">
        <v/>
      </c>
    </row>
    <row r="1194" spans="2:6" ht="14">
      <c r="B1194" s="611" t="str">
        <v/>
      </c>
      <c r="C1194" s="501" t="str">
        <v/>
      </c>
      <c r="D1194" s="505"/>
      <c r="E1194" s="505" t="s">
        <v>1698</v>
      </c>
      <c r="F1194" s="822" t="str">
        <v/>
      </c>
    </row>
    <row r="1195" spans="2:6" ht="14">
      <c r="B1195" s="611" t="str">
        <v/>
      </c>
      <c r="C1195" s="501" t="str">
        <v/>
      </c>
      <c r="D1195" s="505"/>
      <c r="E1195" s="505" t="s">
        <v>1698</v>
      </c>
      <c r="F1195" s="822" t="str">
        <v/>
      </c>
    </row>
    <row r="1196" spans="2:6" ht="14">
      <c r="B1196" s="611" t="str">
        <v/>
      </c>
      <c r="C1196" s="501" t="str">
        <v/>
      </c>
      <c r="D1196" s="505"/>
      <c r="E1196" s="505" t="s">
        <v>1698</v>
      </c>
      <c r="F1196" s="822" t="str">
        <v/>
      </c>
    </row>
    <row r="1197" spans="2:6" ht="14">
      <c r="B1197" s="611" t="str">
        <v/>
      </c>
      <c r="C1197" s="501" t="str">
        <v/>
      </c>
      <c r="D1197" s="505"/>
      <c r="E1197" s="505" t="s">
        <v>1698</v>
      </c>
      <c r="F1197" s="822" t="str">
        <v/>
      </c>
    </row>
    <row r="1198" spans="2:6" ht="14">
      <c r="B1198" s="611" t="str">
        <v/>
      </c>
      <c r="C1198" s="501" t="str">
        <v/>
      </c>
      <c r="D1198" s="505"/>
      <c r="E1198" s="505" t="s">
        <v>1698</v>
      </c>
      <c r="F1198" s="822" t="str">
        <v/>
      </c>
    </row>
    <row r="1199" spans="2:6" ht="14">
      <c r="B1199" s="611" t="str">
        <v/>
      </c>
      <c r="C1199" s="501" t="str">
        <v/>
      </c>
      <c r="D1199" s="505"/>
      <c r="E1199" s="505" t="s">
        <v>1698</v>
      </c>
      <c r="F1199" s="822" t="str">
        <v/>
      </c>
    </row>
    <row r="1200" spans="2:6" ht="14">
      <c r="B1200" s="611" t="str">
        <v/>
      </c>
      <c r="C1200" s="501" t="str">
        <v/>
      </c>
      <c r="D1200" s="505"/>
      <c r="E1200" s="505" t="s">
        <v>1698</v>
      </c>
      <c r="F1200" s="822" t="str">
        <v/>
      </c>
    </row>
    <row r="1201" spans="2:6" ht="14">
      <c r="B1201" s="611" t="str">
        <v/>
      </c>
      <c r="C1201" s="501" t="str">
        <v/>
      </c>
      <c r="D1201" s="505"/>
      <c r="E1201" s="505" t="s">
        <v>1698</v>
      </c>
      <c r="F1201" s="822" t="str">
        <v/>
      </c>
    </row>
    <row r="1202" spans="2:6" ht="14">
      <c r="B1202" s="611" t="str">
        <v/>
      </c>
      <c r="C1202" s="501" t="str">
        <v/>
      </c>
      <c r="D1202" s="505"/>
      <c r="E1202" s="505" t="s">
        <v>1698</v>
      </c>
      <c r="F1202" s="822" t="str">
        <v/>
      </c>
    </row>
    <row r="1203" spans="2:6" ht="14">
      <c r="B1203" s="611" t="str">
        <v/>
      </c>
      <c r="C1203" s="501" t="str">
        <v/>
      </c>
      <c r="D1203" s="505"/>
      <c r="E1203" s="505" t="s">
        <v>1698</v>
      </c>
      <c r="F1203" s="822" t="str">
        <v/>
      </c>
    </row>
    <row r="1204" spans="2:6" ht="14">
      <c r="B1204" s="611" t="str">
        <v/>
      </c>
      <c r="C1204" s="501" t="str">
        <v/>
      </c>
      <c r="D1204" s="505"/>
      <c r="E1204" s="505" t="s">
        <v>1698</v>
      </c>
      <c r="F1204" s="822" t="str">
        <v/>
      </c>
    </row>
    <row r="1205" spans="2:6" ht="14">
      <c r="B1205" s="611" t="str">
        <v/>
      </c>
      <c r="C1205" s="501" t="str">
        <v/>
      </c>
      <c r="D1205" s="505"/>
      <c r="E1205" s="505" t="s">
        <v>1698</v>
      </c>
      <c r="F1205" s="822" t="str">
        <v/>
      </c>
    </row>
    <row r="1206" spans="2:6" ht="14">
      <c r="B1206" s="611" t="str">
        <v/>
      </c>
      <c r="C1206" s="501" t="str">
        <v/>
      </c>
      <c r="D1206" s="505"/>
      <c r="E1206" s="505" t="s">
        <v>1698</v>
      </c>
      <c r="F1206" s="822" t="str">
        <v/>
      </c>
    </row>
    <row r="1207" spans="2:6" ht="14">
      <c r="B1207" s="611" t="str">
        <v/>
      </c>
      <c r="C1207" s="501" t="str">
        <v/>
      </c>
      <c r="D1207" s="505"/>
      <c r="E1207" s="505" t="s">
        <v>1698</v>
      </c>
      <c r="F1207" s="822" t="str">
        <v/>
      </c>
    </row>
    <row r="1208" spans="2:6" ht="14">
      <c r="B1208" s="611" t="str">
        <v/>
      </c>
      <c r="C1208" s="501" t="str">
        <v/>
      </c>
      <c r="D1208" s="505"/>
      <c r="E1208" s="505" t="s">
        <v>1698</v>
      </c>
      <c r="F1208" s="822" t="str">
        <v/>
      </c>
    </row>
    <row r="1209" spans="2:6" ht="14">
      <c r="B1209" s="611" t="str">
        <v/>
      </c>
      <c r="C1209" s="501" t="str">
        <v/>
      </c>
      <c r="D1209" s="505"/>
      <c r="E1209" s="505" t="s">
        <v>1698</v>
      </c>
      <c r="F1209" s="822" t="str">
        <v/>
      </c>
    </row>
    <row r="1210" spans="2:6" ht="14">
      <c r="B1210" s="611" t="str">
        <v/>
      </c>
      <c r="C1210" s="501" t="str">
        <v/>
      </c>
      <c r="D1210" s="505"/>
      <c r="E1210" s="505" t="s">
        <v>1698</v>
      </c>
      <c r="F1210" s="822" t="str">
        <v/>
      </c>
    </row>
    <row r="1211" spans="2:6" ht="14">
      <c r="B1211" s="611" t="str">
        <v/>
      </c>
      <c r="C1211" s="501" t="str">
        <v/>
      </c>
      <c r="D1211" s="505"/>
      <c r="E1211" s="505" t="s">
        <v>1698</v>
      </c>
      <c r="F1211" s="822" t="str">
        <v/>
      </c>
    </row>
    <row r="1212" spans="2:6" ht="14">
      <c r="B1212" s="611" t="str">
        <v/>
      </c>
      <c r="C1212" s="501" t="str">
        <v/>
      </c>
      <c r="D1212" s="505"/>
      <c r="E1212" s="505" t="s">
        <v>1698</v>
      </c>
      <c r="F1212" s="822" t="str">
        <v/>
      </c>
    </row>
    <row r="1213" spans="2:6" ht="14">
      <c r="B1213" s="611" t="str">
        <v/>
      </c>
      <c r="C1213" s="501" t="str">
        <v/>
      </c>
      <c r="D1213" s="505"/>
      <c r="E1213" s="505" t="s">
        <v>1698</v>
      </c>
      <c r="F1213" s="822" t="str">
        <v/>
      </c>
    </row>
    <row r="1214" spans="2:6" ht="14">
      <c r="B1214" s="611" t="str">
        <v/>
      </c>
      <c r="C1214" s="501" t="str">
        <v/>
      </c>
      <c r="D1214" s="505"/>
      <c r="E1214" s="505" t="s">
        <v>1698</v>
      </c>
      <c r="F1214" s="822" t="str">
        <v/>
      </c>
    </row>
    <row r="1215" spans="2:6" ht="14">
      <c r="B1215" s="611" t="str">
        <v/>
      </c>
      <c r="C1215" s="501" t="str">
        <v/>
      </c>
      <c r="D1215" s="505"/>
      <c r="E1215" s="505" t="s">
        <v>1698</v>
      </c>
      <c r="F1215" s="822" t="str">
        <v/>
      </c>
    </row>
    <row r="1216" spans="2:6" ht="14">
      <c r="B1216" s="611" t="str">
        <v/>
      </c>
      <c r="C1216" s="501" t="str">
        <v/>
      </c>
      <c r="D1216" s="505"/>
      <c r="E1216" s="505" t="s">
        <v>1698</v>
      </c>
      <c r="F1216" s="822" t="str">
        <v/>
      </c>
    </row>
    <row r="1217" spans="2:6" ht="14">
      <c r="B1217" s="611" t="str">
        <v/>
      </c>
      <c r="C1217" s="501" t="str">
        <v/>
      </c>
      <c r="D1217" s="505"/>
      <c r="E1217" s="505" t="s">
        <v>1698</v>
      </c>
      <c r="F1217" s="822" t="str">
        <v/>
      </c>
    </row>
    <row r="1218" spans="2:6" ht="14">
      <c r="B1218" s="611" t="str">
        <v/>
      </c>
      <c r="C1218" s="501" t="str">
        <v/>
      </c>
      <c r="D1218" s="505"/>
      <c r="E1218" s="505" t="s">
        <v>1698</v>
      </c>
      <c r="F1218" s="822" t="str">
        <v/>
      </c>
    </row>
    <row r="1219" spans="2:6" ht="14">
      <c r="B1219" s="611" t="str">
        <v/>
      </c>
      <c r="C1219" s="501" t="str">
        <v/>
      </c>
      <c r="D1219" s="505"/>
      <c r="E1219" s="505" t="s">
        <v>1698</v>
      </c>
      <c r="F1219" s="822" t="str">
        <v/>
      </c>
    </row>
    <row r="1220" spans="2:6" ht="14">
      <c r="B1220" s="611" t="str">
        <v/>
      </c>
      <c r="C1220" s="501" t="str">
        <v/>
      </c>
      <c r="D1220" s="505"/>
      <c r="E1220" s="505" t="s">
        <v>1698</v>
      </c>
      <c r="F1220" s="822" t="str">
        <v/>
      </c>
    </row>
    <row r="1221" spans="2:6" ht="14">
      <c r="B1221" s="611" t="str">
        <v/>
      </c>
      <c r="C1221" s="501" t="str">
        <v/>
      </c>
      <c r="D1221" s="505"/>
      <c r="E1221" s="505" t="s">
        <v>1698</v>
      </c>
      <c r="F1221" s="822" t="str">
        <v/>
      </c>
    </row>
    <row r="1222" spans="2:6" ht="14">
      <c r="B1222" s="611" t="str">
        <v/>
      </c>
      <c r="C1222" s="501" t="str">
        <v/>
      </c>
      <c r="D1222" s="505"/>
      <c r="E1222" s="505" t="s">
        <v>1698</v>
      </c>
      <c r="F1222" s="822" t="str">
        <v/>
      </c>
    </row>
    <row r="1223" spans="2:6" ht="14">
      <c r="B1223" s="611" t="str">
        <v/>
      </c>
      <c r="C1223" s="501" t="str">
        <v/>
      </c>
      <c r="D1223" s="505"/>
      <c r="E1223" s="505" t="s">
        <v>1698</v>
      </c>
      <c r="F1223" s="822" t="str">
        <v/>
      </c>
    </row>
    <row r="1224" spans="2:6" ht="14">
      <c r="B1224" s="611" t="str">
        <v/>
      </c>
      <c r="C1224" s="501" t="str">
        <v/>
      </c>
      <c r="D1224" s="505"/>
      <c r="E1224" s="505" t="s">
        <v>1698</v>
      </c>
      <c r="F1224" s="822" t="str">
        <v/>
      </c>
    </row>
    <row r="1225" spans="2:6" ht="14">
      <c r="B1225" s="611" t="str">
        <v/>
      </c>
      <c r="C1225" s="501" t="str">
        <v/>
      </c>
      <c r="D1225" s="505"/>
      <c r="E1225" s="505" t="s">
        <v>1698</v>
      </c>
      <c r="F1225" s="822" t="str">
        <v/>
      </c>
    </row>
    <row r="1226" spans="2:6" ht="14">
      <c r="B1226" s="611" t="str">
        <v/>
      </c>
      <c r="C1226" s="501" t="str">
        <v/>
      </c>
      <c r="D1226" s="505"/>
      <c r="E1226" s="505" t="s">
        <v>1698</v>
      </c>
      <c r="F1226" s="822" t="str">
        <v/>
      </c>
    </row>
    <row r="1227" spans="2:6" ht="14">
      <c r="B1227" s="611"/>
      <c r="C1227" s="501"/>
      <c r="D1227" s="505"/>
      <c r="E1227" s="505" t="s">
        <v>1698</v>
      </c>
      <c r="F1227" s="822"/>
    </row>
    <row r="1228" spans="2:6" ht="14">
      <c r="B1228" s="611"/>
      <c r="C1228" s="501"/>
      <c r="D1228" s="505"/>
      <c r="E1228" s="505" t="s">
        <v>1698</v>
      </c>
      <c r="F1228" s="822"/>
    </row>
    <row r="1229" spans="2:6" ht="14">
      <c r="B1229" s="611"/>
      <c r="C1229" s="501"/>
      <c r="D1229" s="505"/>
      <c r="E1229" s="505" t="s">
        <v>1698</v>
      </c>
      <c r="F1229" s="822"/>
    </row>
    <row r="1230" spans="2:6" ht="14">
      <c r="B1230" s="611"/>
      <c r="C1230" s="501"/>
      <c r="D1230" s="505"/>
      <c r="E1230" s="505" t="s">
        <v>1698</v>
      </c>
      <c r="F1230" s="822"/>
    </row>
    <row r="1231" spans="2:6" ht="14">
      <c r="B1231" s="611"/>
      <c r="C1231" s="501"/>
      <c r="D1231" s="505"/>
      <c r="E1231" s="505" t="s">
        <v>1698</v>
      </c>
      <c r="F1231" s="822"/>
    </row>
    <row r="1232" spans="2:6" ht="14">
      <c r="B1232" s="611"/>
      <c r="C1232" s="501"/>
      <c r="D1232" s="505"/>
      <c r="E1232" s="505" t="s">
        <v>1698</v>
      </c>
      <c r="F1232" s="822"/>
    </row>
    <row r="1233" spans="2:6" ht="14">
      <c r="B1233" s="611"/>
      <c r="C1233" s="501"/>
      <c r="D1233" s="505"/>
      <c r="E1233" s="505" t="s">
        <v>1698</v>
      </c>
      <c r="F1233" s="822"/>
    </row>
    <row r="1234" spans="2:6" ht="14">
      <c r="B1234" s="611"/>
      <c r="C1234" s="501"/>
      <c r="D1234" s="505"/>
      <c r="E1234" s="505" t="s">
        <v>1698</v>
      </c>
      <c r="F1234" s="822"/>
    </row>
    <row r="1235" spans="2:6" ht="14">
      <c r="B1235" s="611"/>
      <c r="C1235" s="501"/>
      <c r="D1235" s="505"/>
      <c r="E1235" s="505" t="s">
        <v>1698</v>
      </c>
      <c r="F1235" s="822"/>
    </row>
    <row r="1236" spans="2:6" ht="14">
      <c r="B1236" s="611"/>
      <c r="C1236" s="501"/>
      <c r="D1236" s="505"/>
      <c r="E1236" s="505" t="s">
        <v>1698</v>
      </c>
      <c r="F1236" s="822"/>
    </row>
    <row r="1237" spans="2:6" ht="14">
      <c r="B1237" s="611"/>
      <c r="C1237" s="501"/>
      <c r="D1237" s="505"/>
      <c r="E1237" s="505" t="s">
        <v>1698</v>
      </c>
      <c r="F1237" s="822"/>
    </row>
    <row r="1238" spans="2:6" ht="14">
      <c r="B1238" s="611"/>
      <c r="C1238" s="501"/>
      <c r="D1238" s="505"/>
      <c r="E1238" s="505" t="s">
        <v>1698</v>
      </c>
      <c r="F1238" s="822"/>
    </row>
    <row r="1239" spans="2:6" ht="14">
      <c r="B1239" s="611"/>
      <c r="C1239" s="501"/>
      <c r="D1239" s="505"/>
      <c r="E1239" s="505" t="s">
        <v>1698</v>
      </c>
      <c r="F1239" s="822"/>
    </row>
    <row r="1240" spans="2:6" ht="14">
      <c r="B1240" s="611"/>
      <c r="C1240" s="501"/>
      <c r="D1240" s="505"/>
      <c r="E1240" s="505" t="s">
        <v>1698</v>
      </c>
      <c r="F1240" s="822"/>
    </row>
    <row r="1241" spans="2:6" ht="14">
      <c r="B1241" s="611"/>
      <c r="C1241" s="501"/>
      <c r="D1241" s="505"/>
      <c r="E1241" s="505" t="s">
        <v>1698</v>
      </c>
      <c r="F1241" s="822"/>
    </row>
    <row r="1242" spans="2:6" ht="14">
      <c r="B1242" s="611"/>
      <c r="C1242" s="501"/>
      <c r="D1242" s="505"/>
      <c r="E1242" s="505" t="s">
        <v>1698</v>
      </c>
      <c r="F1242" s="822"/>
    </row>
    <row r="1243" spans="2:6" ht="14">
      <c r="B1243" s="611"/>
      <c r="C1243" s="501"/>
      <c r="D1243" s="505"/>
      <c r="E1243" s="505" t="s">
        <v>1698</v>
      </c>
      <c r="F1243" s="822"/>
    </row>
    <row r="1244" spans="2:6" ht="14">
      <c r="B1244" s="611"/>
      <c r="C1244" s="501"/>
      <c r="D1244" s="505"/>
      <c r="E1244" s="505" t="s">
        <v>1698</v>
      </c>
      <c r="F1244" s="822"/>
    </row>
    <row r="1245" spans="2:6" ht="14">
      <c r="B1245" s="611"/>
      <c r="C1245" s="501"/>
      <c r="D1245" s="505"/>
      <c r="E1245" s="505" t="s">
        <v>1698</v>
      </c>
      <c r="F1245" s="822"/>
    </row>
    <row r="1246" spans="2:6" ht="14">
      <c r="B1246" s="611"/>
      <c r="C1246" s="501"/>
      <c r="D1246" s="505"/>
      <c r="E1246" s="505" t="s">
        <v>1698</v>
      </c>
      <c r="F1246" s="822"/>
    </row>
    <row r="1247" spans="2:6" ht="14">
      <c r="B1247" s="611"/>
      <c r="C1247" s="501"/>
      <c r="D1247" s="505"/>
      <c r="E1247" s="505" t="s">
        <v>1698</v>
      </c>
      <c r="F1247" s="822"/>
    </row>
    <row r="1248" spans="2:6" ht="14">
      <c r="B1248" s="611"/>
      <c r="C1248" s="501"/>
      <c r="D1248" s="505"/>
      <c r="E1248" s="505" t="s">
        <v>1698</v>
      </c>
      <c r="F1248" s="822"/>
    </row>
    <row r="1249" spans="2:6" ht="14">
      <c r="B1249" s="611"/>
      <c r="C1249" s="501"/>
      <c r="D1249" s="505"/>
      <c r="E1249" s="505" t="s">
        <v>1698</v>
      </c>
      <c r="F1249" s="822"/>
    </row>
    <row r="1250" spans="2:6" ht="14">
      <c r="B1250" s="611"/>
      <c r="C1250" s="501"/>
      <c r="D1250" s="505"/>
      <c r="E1250" s="505" t="s">
        <v>1698</v>
      </c>
      <c r="F1250" s="822"/>
    </row>
    <row r="1251" spans="2:6" ht="14">
      <c r="B1251" s="611"/>
      <c r="C1251" s="501"/>
      <c r="D1251" s="505"/>
      <c r="E1251" s="505" t="s">
        <v>1698</v>
      </c>
      <c r="F1251" s="822"/>
    </row>
    <row r="1252" spans="2:6" ht="14">
      <c r="B1252" s="611"/>
      <c r="C1252" s="501"/>
      <c r="D1252" s="505"/>
      <c r="E1252" s="505" t="s">
        <v>1698</v>
      </c>
      <c r="F1252" s="822"/>
    </row>
    <row r="1253" spans="2:6" ht="14">
      <c r="B1253" s="611"/>
      <c r="C1253" s="501"/>
      <c r="D1253" s="505"/>
      <c r="E1253" s="505" t="s">
        <v>1698</v>
      </c>
      <c r="F1253" s="822"/>
    </row>
    <row r="1254" spans="2:6" ht="14">
      <c r="B1254" s="611"/>
      <c r="C1254" s="501"/>
      <c r="D1254" s="505"/>
      <c r="E1254" s="505" t="s">
        <v>1698</v>
      </c>
      <c r="F1254" s="822"/>
    </row>
    <row r="1255" spans="2:6" ht="14">
      <c r="B1255" s="611"/>
      <c r="C1255" s="501"/>
      <c r="D1255" s="505"/>
      <c r="E1255" s="505" t="s">
        <v>1698</v>
      </c>
      <c r="F1255" s="822"/>
    </row>
    <row r="1256" spans="2:6" ht="14">
      <c r="B1256" s="611"/>
      <c r="C1256" s="501"/>
      <c r="D1256" s="505"/>
      <c r="E1256" s="505" t="s">
        <v>1698</v>
      </c>
      <c r="F1256" s="822"/>
    </row>
    <row r="1257" spans="2:6" ht="14">
      <c r="B1257" s="611"/>
      <c r="C1257" s="501"/>
      <c r="D1257" s="505"/>
      <c r="E1257" s="505" t="s">
        <v>1698</v>
      </c>
      <c r="F1257" s="822"/>
    </row>
    <row r="1258" spans="2:6" ht="14">
      <c r="B1258" s="611"/>
      <c r="C1258" s="501"/>
      <c r="D1258" s="505"/>
      <c r="E1258" s="505" t="s">
        <v>1698</v>
      </c>
      <c r="F1258" s="822"/>
    </row>
    <row r="1259" spans="2:6" ht="14">
      <c r="B1259" s="611"/>
      <c r="C1259" s="501"/>
      <c r="D1259" s="505"/>
      <c r="E1259" s="505" t="s">
        <v>1698</v>
      </c>
      <c r="F1259" s="822"/>
    </row>
    <row r="1260" spans="2:6" ht="14">
      <c r="B1260" s="611"/>
      <c r="C1260" s="501"/>
      <c r="D1260" s="505"/>
      <c r="E1260" s="505" t="s">
        <v>1698</v>
      </c>
      <c r="F1260" s="822"/>
    </row>
    <row r="1261" spans="2:6" ht="14">
      <c r="B1261" s="612"/>
      <c r="C1261" s="502"/>
      <c r="D1261" s="505"/>
      <c r="E1261" s="505" t="s">
        <v>1698</v>
      </c>
      <c r="F1261" s="822"/>
    </row>
    <row r="1262" spans="2:6">
      <c r="B1262" s="970" t="s">
        <v>558</v>
      </c>
      <c r="C1262" s="970"/>
      <c r="D1262" s="970"/>
      <c r="E1262" s="971"/>
      <c r="F1262" s="506">
        <f>SUM(F4:F1261)</f>
        <v>0</v>
      </c>
    </row>
    <row r="1263" spans="2:6">
      <c r="B1263" s="711"/>
      <c r="C1263" s="712"/>
      <c r="D1263" s="712"/>
      <c r="E1263" s="712"/>
      <c r="F1263" s="823"/>
    </row>
    <row r="1264" spans="2:6">
      <c r="B1264" s="713" t="s">
        <v>1687</v>
      </c>
      <c r="C1264" s="712"/>
      <c r="D1264" s="712"/>
      <c r="E1264" s="712"/>
      <c r="F1264" s="823"/>
    </row>
    <row r="1265" spans="2:6">
      <c r="B1265" s="299"/>
      <c r="C1265" s="499"/>
      <c r="D1265" s="964"/>
      <c r="E1265" s="965"/>
      <c r="F1265" s="824"/>
    </row>
    <row r="1266" spans="2:6">
      <c r="B1266" s="300"/>
      <c r="C1266" s="500"/>
      <c r="D1266" s="966"/>
      <c r="E1266" s="967"/>
      <c r="F1266" s="825"/>
    </row>
    <row r="1267" spans="2:6">
      <c r="B1267" s="714" t="s">
        <v>811</v>
      </c>
      <c r="C1267" s="715"/>
      <c r="D1267" s="715" t="s">
        <v>555</v>
      </c>
      <c r="E1267" s="715"/>
      <c r="F1267" s="826" t="s">
        <v>556</v>
      </c>
    </row>
    <row r="1268" spans="2:6">
      <c r="B1268" s="711"/>
      <c r="C1268" s="712"/>
      <c r="D1268" s="712"/>
      <c r="E1268" s="712"/>
      <c r="F1268" s="823"/>
    </row>
    <row r="1269" spans="2:6">
      <c r="B1269" s="711"/>
      <c r="C1269" s="712"/>
      <c r="D1269" s="712"/>
      <c r="E1269" s="712"/>
      <c r="F1269" s="823"/>
    </row>
    <row r="1270" spans="2:6">
      <c r="B1270" s="711"/>
      <c r="C1270" s="712"/>
      <c r="D1270" s="712"/>
      <c r="E1270" s="712"/>
      <c r="F1270" s="823"/>
    </row>
    <row r="1271" spans="2:6">
      <c r="B1271" s="711"/>
      <c r="C1271" s="712"/>
      <c r="D1271" s="712"/>
      <c r="E1271" s="712"/>
      <c r="F1271" s="823"/>
    </row>
    <row r="1272" spans="2:6">
      <c r="B1272" s="711"/>
      <c r="C1272" s="712"/>
      <c r="D1272" s="712"/>
      <c r="E1272" s="712"/>
      <c r="F1272" s="823"/>
    </row>
    <row r="1273" spans="2:6">
      <c r="B1273" s="711"/>
      <c r="C1273" s="712"/>
      <c r="D1273" s="712"/>
      <c r="E1273" s="712"/>
      <c r="F1273" s="823"/>
    </row>
    <row r="1274" spans="2:6">
      <c r="B1274" s="711"/>
      <c r="C1274" s="712"/>
      <c r="D1274" s="712"/>
      <c r="E1274" s="712"/>
      <c r="F1274" s="823"/>
    </row>
    <row r="1275" spans="2:6">
      <c r="B1275" s="711"/>
      <c r="C1275" s="712"/>
      <c r="D1275" s="712"/>
      <c r="E1275" s="712"/>
      <c r="F1275" s="823"/>
    </row>
    <row r="1276" spans="2:6">
      <c r="B1276" s="711"/>
      <c r="C1276" s="712"/>
      <c r="D1276" s="712"/>
      <c r="E1276" s="712"/>
      <c r="F1276" s="823"/>
    </row>
    <row r="1277" spans="2:6">
      <c r="B1277" s="711"/>
      <c r="C1277" s="712"/>
      <c r="D1277" s="712"/>
      <c r="E1277" s="712"/>
      <c r="F1277" s="823"/>
    </row>
    <row r="1278" spans="2:6">
      <c r="B1278" s="711"/>
      <c r="C1278" s="712"/>
      <c r="D1278" s="712"/>
      <c r="E1278" s="712"/>
      <c r="F1278" s="823"/>
    </row>
    <row r="1279" spans="2:6">
      <c r="B1279" s="711"/>
      <c r="C1279" s="712"/>
      <c r="D1279" s="712"/>
      <c r="E1279" s="712"/>
      <c r="F1279" s="823"/>
    </row>
    <row r="1280" spans="2:6">
      <c r="B1280" s="711"/>
      <c r="C1280" s="712"/>
      <c r="D1280" s="712"/>
      <c r="E1280" s="712"/>
      <c r="F1280" s="823"/>
    </row>
    <row r="1281" spans="2:6">
      <c r="B1281" s="711"/>
      <c r="C1281" s="712"/>
      <c r="D1281" s="712"/>
      <c r="E1281" s="712"/>
      <c r="F1281" s="823"/>
    </row>
    <row r="1282" spans="2:6">
      <c r="B1282" s="711"/>
      <c r="C1282" s="712"/>
      <c r="D1282" s="712"/>
      <c r="E1282" s="712"/>
      <c r="F1282" s="823"/>
    </row>
    <row r="1283" spans="2:6">
      <c r="B1283" s="711"/>
      <c r="C1283" s="712"/>
      <c r="D1283" s="712"/>
      <c r="E1283" s="712"/>
      <c r="F1283" s="823"/>
    </row>
    <row r="1284" spans="2:6">
      <c r="B1284" s="711"/>
      <c r="C1284" s="712"/>
      <c r="D1284" s="712"/>
      <c r="E1284" s="712"/>
      <c r="F1284" s="823"/>
    </row>
    <row r="1285" spans="2:6">
      <c r="B1285" s="711"/>
      <c r="C1285" s="712"/>
      <c r="D1285" s="712"/>
      <c r="E1285" s="712"/>
      <c r="F1285" s="823"/>
    </row>
    <row r="1286" spans="2:6">
      <c r="B1286" s="711"/>
      <c r="C1286" s="712"/>
      <c r="D1286" s="712"/>
      <c r="E1286" s="712"/>
      <c r="F1286" s="823"/>
    </row>
    <row r="1287" spans="2:6">
      <c r="B1287" s="711"/>
      <c r="C1287" s="712"/>
      <c r="D1287" s="712"/>
      <c r="E1287" s="712"/>
      <c r="F1287" s="823"/>
    </row>
    <row r="1288" spans="2:6">
      <c r="B1288" s="711"/>
      <c r="C1288" s="712"/>
      <c r="D1288" s="712"/>
      <c r="E1288" s="712"/>
      <c r="F1288" s="823"/>
    </row>
    <row r="1289" spans="2:6">
      <c r="B1289" s="711"/>
      <c r="C1289" s="712"/>
      <c r="D1289" s="712"/>
      <c r="E1289" s="712"/>
      <c r="F1289" s="823"/>
    </row>
    <row r="1290" spans="2:6">
      <c r="B1290" s="711"/>
      <c r="C1290" s="712"/>
      <c r="D1290" s="712"/>
      <c r="E1290" s="712"/>
      <c r="F1290" s="823"/>
    </row>
    <row r="1291" spans="2:6">
      <c r="B1291" s="711"/>
      <c r="C1291" s="712"/>
      <c r="D1291" s="712"/>
      <c r="E1291" s="712"/>
      <c r="F1291" s="823"/>
    </row>
    <row r="1292" spans="2:6">
      <c r="B1292" s="711"/>
      <c r="C1292" s="712"/>
      <c r="D1292" s="712"/>
      <c r="E1292" s="712"/>
      <c r="F1292" s="823"/>
    </row>
    <row r="1293" spans="2:6">
      <c r="B1293" s="711"/>
      <c r="C1293" s="712"/>
      <c r="D1293" s="712"/>
      <c r="E1293" s="712"/>
      <c r="F1293" s="823"/>
    </row>
    <row r="1294" spans="2:6">
      <c r="B1294" s="711"/>
      <c r="C1294" s="712"/>
      <c r="D1294" s="712"/>
      <c r="E1294" s="712"/>
      <c r="F1294" s="823"/>
    </row>
    <row r="1295" spans="2:6">
      <c r="B1295" s="711"/>
      <c r="C1295" s="712"/>
      <c r="D1295" s="712"/>
      <c r="E1295" s="712"/>
      <c r="F1295" s="823"/>
    </row>
    <row r="1296" spans="2:6">
      <c r="B1296" s="711"/>
      <c r="C1296" s="712"/>
      <c r="D1296" s="712"/>
      <c r="E1296" s="712"/>
      <c r="F1296" s="823"/>
    </row>
    <row r="1297" spans="2:6">
      <c r="B1297" s="711"/>
      <c r="C1297" s="712"/>
      <c r="D1297" s="712"/>
      <c r="E1297" s="712"/>
      <c r="F1297" s="823"/>
    </row>
    <row r="1298" spans="2:6">
      <c r="B1298" s="711"/>
      <c r="C1298" s="712"/>
      <c r="D1298" s="712"/>
      <c r="E1298" s="712"/>
      <c r="F1298" s="823"/>
    </row>
    <row r="1299" spans="2:6">
      <c r="B1299" s="711"/>
      <c r="C1299" s="712"/>
      <c r="D1299" s="712"/>
      <c r="E1299" s="712"/>
      <c r="F1299" s="823"/>
    </row>
    <row r="1300" spans="2:6">
      <c r="B1300" s="711"/>
      <c r="C1300" s="712"/>
      <c r="D1300" s="712"/>
      <c r="E1300" s="712"/>
      <c r="F1300" s="823"/>
    </row>
    <row r="1301" spans="2:6">
      <c r="B1301" s="711"/>
      <c r="C1301" s="712"/>
      <c r="D1301" s="712"/>
      <c r="E1301" s="712"/>
      <c r="F1301" s="823"/>
    </row>
    <row r="1302" spans="2:6">
      <c r="B1302" s="711"/>
      <c r="C1302" s="712"/>
      <c r="D1302" s="712"/>
      <c r="E1302" s="712"/>
      <c r="F1302" s="823"/>
    </row>
    <row r="1303" spans="2:6">
      <c r="B1303" s="711"/>
      <c r="C1303" s="712"/>
      <c r="D1303" s="712"/>
      <c r="E1303" s="712"/>
      <c r="F1303" s="823"/>
    </row>
    <row r="1304" spans="2:6">
      <c r="B1304" s="711"/>
      <c r="C1304" s="712"/>
      <c r="D1304" s="712"/>
      <c r="E1304" s="712"/>
      <c r="F1304" s="823"/>
    </row>
    <row r="1305" spans="2:6">
      <c r="B1305" s="711"/>
      <c r="C1305" s="712"/>
      <c r="D1305" s="712"/>
      <c r="E1305" s="712"/>
      <c r="F1305" s="823"/>
    </row>
    <row r="1306" spans="2:6">
      <c r="B1306" s="711"/>
      <c r="C1306" s="712"/>
      <c r="D1306" s="712"/>
      <c r="E1306" s="712"/>
      <c r="F1306" s="823"/>
    </row>
    <row r="1307" spans="2:6">
      <c r="B1307" s="711"/>
      <c r="C1307" s="712"/>
      <c r="D1307" s="712"/>
      <c r="E1307" s="712"/>
      <c r="F1307" s="823"/>
    </row>
    <row r="1308" spans="2:6">
      <c r="B1308" s="711"/>
      <c r="C1308" s="712"/>
      <c r="D1308" s="712"/>
      <c r="E1308" s="712"/>
      <c r="F1308" s="823"/>
    </row>
    <row r="1309" spans="2:6">
      <c r="B1309" s="711"/>
      <c r="C1309" s="712"/>
      <c r="D1309" s="712"/>
      <c r="E1309" s="712"/>
      <c r="F1309" s="823"/>
    </row>
    <row r="1310" spans="2:6">
      <c r="B1310" s="711"/>
      <c r="C1310" s="712"/>
      <c r="D1310" s="712"/>
      <c r="E1310" s="712"/>
      <c r="F1310" s="823"/>
    </row>
    <row r="1311" spans="2:6">
      <c r="B1311" s="711"/>
      <c r="C1311" s="712"/>
      <c r="D1311" s="712"/>
      <c r="E1311" s="712"/>
      <c r="F1311" s="823"/>
    </row>
    <row r="1312" spans="2:6">
      <c r="B1312" s="711"/>
      <c r="C1312" s="712"/>
      <c r="D1312" s="712"/>
      <c r="E1312" s="712"/>
      <c r="F1312" s="823"/>
    </row>
    <row r="1313" spans="2:6">
      <c r="B1313" s="711"/>
      <c r="C1313" s="712"/>
      <c r="D1313" s="712"/>
      <c r="E1313" s="712"/>
      <c r="F1313" s="823"/>
    </row>
    <row r="1314" spans="2:6">
      <c r="B1314" s="711"/>
      <c r="C1314" s="712"/>
      <c r="D1314" s="712"/>
      <c r="E1314" s="712"/>
      <c r="F1314" s="823"/>
    </row>
    <row r="1315" spans="2:6">
      <c r="B1315" s="711"/>
      <c r="C1315" s="712"/>
      <c r="D1315" s="712"/>
      <c r="E1315" s="712"/>
      <c r="F1315" s="823"/>
    </row>
    <row r="1316" spans="2:6">
      <c r="B1316" s="711"/>
      <c r="C1316" s="712"/>
      <c r="D1316" s="712"/>
      <c r="E1316" s="712"/>
      <c r="F1316" s="823"/>
    </row>
    <row r="1317" spans="2:6">
      <c r="B1317" s="711"/>
      <c r="C1317" s="712"/>
      <c r="D1317" s="712"/>
      <c r="E1317" s="712"/>
      <c r="F1317" s="823"/>
    </row>
    <row r="1318" spans="2:6">
      <c r="B1318" s="711"/>
      <c r="C1318" s="712"/>
      <c r="D1318" s="712"/>
      <c r="E1318" s="712"/>
      <c r="F1318" s="823"/>
    </row>
    <row r="1319" spans="2:6">
      <c r="B1319" s="711"/>
      <c r="C1319" s="712"/>
      <c r="D1319" s="712"/>
      <c r="E1319" s="712"/>
      <c r="F1319" s="823"/>
    </row>
    <row r="1320" spans="2:6">
      <c r="B1320" s="711"/>
      <c r="C1320" s="712"/>
      <c r="D1320" s="712"/>
      <c r="E1320" s="712"/>
      <c r="F1320" s="823"/>
    </row>
    <row r="1321" spans="2:6">
      <c r="B1321" s="711"/>
      <c r="C1321" s="712"/>
      <c r="D1321" s="712"/>
      <c r="E1321" s="712"/>
      <c r="F1321" s="823"/>
    </row>
    <row r="1322" spans="2:6">
      <c r="B1322" s="711"/>
      <c r="C1322" s="712"/>
      <c r="D1322" s="712"/>
      <c r="E1322" s="712"/>
      <c r="F1322" s="823"/>
    </row>
    <row r="1323" spans="2:6">
      <c r="B1323" s="711"/>
      <c r="C1323" s="712"/>
      <c r="D1323" s="712"/>
      <c r="E1323" s="712"/>
      <c r="F1323" s="823"/>
    </row>
    <row r="1324" spans="2:6">
      <c r="B1324" s="711"/>
      <c r="C1324" s="712"/>
      <c r="D1324" s="712"/>
      <c r="E1324" s="712"/>
      <c r="F1324" s="823"/>
    </row>
    <row r="1325" spans="2:6">
      <c r="B1325" s="711"/>
      <c r="C1325" s="712"/>
      <c r="D1325" s="712"/>
      <c r="E1325" s="712"/>
      <c r="F1325" s="823"/>
    </row>
    <row r="1326" spans="2:6">
      <c r="B1326" s="711"/>
      <c r="C1326" s="712"/>
      <c r="D1326" s="712"/>
      <c r="E1326" s="712"/>
      <c r="F1326" s="823"/>
    </row>
    <row r="1327" spans="2:6">
      <c r="B1327" s="711"/>
      <c r="C1327" s="712"/>
      <c r="D1327" s="712"/>
      <c r="E1327" s="712"/>
      <c r="F1327" s="823"/>
    </row>
    <row r="1328" spans="2:6">
      <c r="B1328" s="711"/>
      <c r="C1328" s="712"/>
      <c r="D1328" s="712"/>
      <c r="E1328" s="712"/>
      <c r="F1328" s="823"/>
    </row>
    <row r="1329" spans="2:6">
      <c r="B1329" s="711"/>
      <c r="C1329" s="712"/>
      <c r="D1329" s="712"/>
      <c r="E1329" s="712"/>
      <c r="F1329" s="823"/>
    </row>
    <row r="1330" spans="2:6">
      <c r="B1330" s="711"/>
      <c r="C1330" s="712"/>
      <c r="D1330" s="712"/>
      <c r="E1330" s="712"/>
      <c r="F1330" s="823"/>
    </row>
    <row r="1331" spans="2:6">
      <c r="B1331" s="711"/>
      <c r="C1331" s="712"/>
      <c r="D1331" s="712"/>
      <c r="E1331" s="712"/>
      <c r="F1331" s="823"/>
    </row>
    <row r="1332" spans="2:6" ht="12" customHeight="1">
      <c r="B1332" s="711"/>
      <c r="C1332" s="712"/>
      <c r="D1332" s="712"/>
      <c r="E1332" s="712"/>
      <c r="F1332" s="823"/>
    </row>
    <row r="1333" spans="2:6">
      <c r="B1333" s="711"/>
      <c r="C1333" s="712"/>
      <c r="D1333" s="712"/>
      <c r="E1333" s="712"/>
      <c r="F1333" s="823"/>
    </row>
    <row r="1334" spans="2:6" ht="14" hidden="1">
      <c r="B1334" s="711"/>
      <c r="C1334" s="716" t="s">
        <v>1698</v>
      </c>
      <c r="D1334" s="712"/>
      <c r="E1334" s="712"/>
      <c r="F1334" s="823"/>
    </row>
    <row r="1335" spans="2:6" ht="14" hidden="1">
      <c r="B1335" s="711"/>
      <c r="C1335" s="716" t="s">
        <v>2996</v>
      </c>
      <c r="D1335" s="712"/>
      <c r="E1335" s="712"/>
      <c r="F1335" s="823"/>
    </row>
    <row r="1336" spans="2:6" ht="14" hidden="1">
      <c r="B1336" s="711"/>
      <c r="C1336" s="716" t="s">
        <v>2997</v>
      </c>
      <c r="D1336" s="712"/>
      <c r="E1336" s="712"/>
      <c r="F1336" s="823"/>
    </row>
    <row r="1337" spans="2:6" ht="14" hidden="1">
      <c r="B1337" s="711"/>
      <c r="C1337" s="716" t="s">
        <v>1699</v>
      </c>
      <c r="D1337" s="712"/>
      <c r="E1337" s="712"/>
      <c r="F1337" s="823"/>
    </row>
    <row r="1338" spans="2:6" ht="28" hidden="1">
      <c r="B1338" s="711"/>
      <c r="C1338" s="716" t="s">
        <v>2998</v>
      </c>
      <c r="D1338" s="712"/>
      <c r="E1338" s="712"/>
      <c r="F1338" s="823"/>
    </row>
    <row r="1339" spans="2:6" ht="28" hidden="1">
      <c r="B1339" s="711"/>
      <c r="C1339" s="716" t="s">
        <v>2999</v>
      </c>
      <c r="D1339" s="712"/>
      <c r="E1339" s="712"/>
      <c r="F1339" s="823"/>
    </row>
    <row r="1340" spans="2:6" ht="28" hidden="1">
      <c r="B1340" s="711"/>
      <c r="C1340" s="716" t="s">
        <v>1700</v>
      </c>
      <c r="D1340" s="712"/>
      <c r="E1340" s="712"/>
      <c r="F1340" s="823"/>
    </row>
    <row r="1341" spans="2:6" ht="28" hidden="1">
      <c r="B1341" s="711"/>
      <c r="C1341" s="716" t="s">
        <v>3000</v>
      </c>
      <c r="D1341" s="712"/>
      <c r="E1341" s="712"/>
      <c r="F1341" s="823"/>
    </row>
    <row r="1342" spans="2:6" ht="28" hidden="1">
      <c r="B1342" s="711"/>
      <c r="C1342" s="716" t="s">
        <v>3001</v>
      </c>
      <c r="D1342" s="712"/>
      <c r="E1342" s="712"/>
      <c r="F1342" s="823"/>
    </row>
    <row r="1343" spans="2:6" ht="42" hidden="1">
      <c r="B1343" s="711"/>
      <c r="C1343" s="716" t="s">
        <v>1781</v>
      </c>
      <c r="D1343" s="712"/>
      <c r="E1343" s="712"/>
      <c r="F1343" s="823"/>
    </row>
    <row r="1344" spans="2:6" ht="14" hidden="1">
      <c r="B1344" s="711"/>
      <c r="C1344" s="716" t="s">
        <v>1782</v>
      </c>
      <c r="D1344" s="712"/>
      <c r="E1344" s="712"/>
      <c r="F1344" s="823"/>
    </row>
  </sheetData>
  <autoFilter ref="B3:F1261" xr:uid="{F577DCF7-7E2D-FD42-B798-AAF90E64F754}"/>
  <mergeCells count="4">
    <mergeCell ref="D1265:E1266"/>
    <mergeCell ref="B1:F1"/>
    <mergeCell ref="B2:F2"/>
    <mergeCell ref="B1262:E1262"/>
  </mergeCells>
  <dataValidations count="1">
    <dataValidation type="list" allowBlank="1" showInputMessage="1" showErrorMessage="1" sqref="E4:E1261" xr:uid="{30C6FA19-264E-0E47-B849-7B717C646D10}">
      <formula1>$C$1334:$C$1344</formula1>
    </dataValidation>
  </dataValidations>
  <pageMargins left="0.7" right="0.7" top="0.75" bottom="0.75" header="0.3" footer="0.3"/>
  <pageSetup orientation="landscape" horizontalDpi="0"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750B-CAE4-44ED-92C5-859F9567BA0E}">
  <sheetPr>
    <tabColor rgb="FF92D050"/>
    <pageSetUpPr fitToPage="1"/>
  </sheetPr>
  <dimension ref="A1:AM155"/>
  <sheetViews>
    <sheetView zoomScaleNormal="100" zoomScaleSheetLayoutView="100" workbookViewId="0">
      <selection activeCell="H4" sqref="H4"/>
    </sheetView>
  </sheetViews>
  <sheetFormatPr baseColWidth="10" defaultColWidth="11.33203125" defaultRowHeight="13"/>
  <cols>
    <col min="1" max="1" width="1.1640625" style="660" customWidth="1"/>
    <col min="2" max="2" width="20.83203125" style="239" customWidth="1"/>
    <col min="3" max="3" width="23.83203125" style="239" customWidth="1"/>
    <col min="4" max="4" width="20.83203125" style="239" customWidth="1"/>
    <col min="5" max="5" width="8.6640625" style="239" customWidth="1"/>
    <col min="6" max="6" width="11.83203125" style="239" customWidth="1"/>
    <col min="7" max="7" width="7" style="239" customWidth="1"/>
    <col min="8" max="9" width="11.83203125" style="239" customWidth="1"/>
    <col min="10" max="39" width="11.33203125" style="660"/>
    <col min="40" max="16384" width="11.33203125" style="239"/>
  </cols>
  <sheetData>
    <row r="1" spans="2:9" ht="62" customHeight="1">
      <c r="B1" s="660"/>
      <c r="C1" s="660"/>
      <c r="D1" s="660"/>
      <c r="E1" s="660"/>
      <c r="F1" s="660"/>
      <c r="G1" s="660"/>
      <c r="H1" s="660"/>
      <c r="I1" s="660"/>
    </row>
    <row r="2" spans="2:9" ht="37.25" customHeight="1">
      <c r="B2" s="975" t="s">
        <v>1784</v>
      </c>
      <c r="C2" s="975" t="s">
        <v>1785</v>
      </c>
      <c r="D2" s="977" t="s">
        <v>1786</v>
      </c>
      <c r="E2" s="977" t="s">
        <v>1691</v>
      </c>
      <c r="F2" s="979" t="s">
        <v>1692</v>
      </c>
      <c r="G2" s="972" t="s">
        <v>563</v>
      </c>
      <c r="H2" s="974" t="s">
        <v>1693</v>
      </c>
      <c r="I2" s="974"/>
    </row>
    <row r="3" spans="2:9" ht="30">
      <c r="B3" s="976"/>
      <c r="C3" s="976"/>
      <c r="D3" s="978"/>
      <c r="E3" s="978"/>
      <c r="F3" s="980"/>
      <c r="G3" s="973"/>
      <c r="H3" s="717" t="s">
        <v>1694</v>
      </c>
      <c r="I3" s="717" t="s">
        <v>1695</v>
      </c>
    </row>
    <row r="4" spans="2:9" ht="33.75" customHeight="1">
      <c r="B4" s="718" t="s">
        <v>1696</v>
      </c>
      <c r="C4" s="718" t="s">
        <v>1792</v>
      </c>
      <c r="D4" s="719" t="s">
        <v>1801</v>
      </c>
      <c r="E4" s="720" t="s">
        <v>566</v>
      </c>
      <c r="F4" s="721">
        <f>SUM(H4:I4)</f>
        <v>0</v>
      </c>
      <c r="G4" s="722">
        <f>IFERROR(F4/$F$15,0)</f>
        <v>0</v>
      </c>
      <c r="H4" s="779"/>
      <c r="I4" s="779"/>
    </row>
    <row r="5" spans="2:9" ht="15">
      <c r="B5" s="723"/>
      <c r="C5" s="724" t="s">
        <v>1698</v>
      </c>
      <c r="D5" s="725" t="s">
        <v>1698</v>
      </c>
      <c r="E5" s="726" t="s">
        <v>2856</v>
      </c>
      <c r="F5" s="727">
        <f t="shared" ref="F5:F14" si="0">SUM(H5:I5)</f>
        <v>0</v>
      </c>
      <c r="G5" s="728">
        <f t="shared" ref="G5:G14" si="1">IFERROR(F5/$F$15,0)</f>
        <v>0</v>
      </c>
      <c r="H5" s="779"/>
      <c r="I5" s="779"/>
    </row>
    <row r="6" spans="2:9" ht="15">
      <c r="B6" s="723"/>
      <c r="C6" s="724" t="s">
        <v>1698</v>
      </c>
      <c r="D6" s="725" t="s">
        <v>1698</v>
      </c>
      <c r="E6" s="726" t="s">
        <v>2856</v>
      </c>
      <c r="F6" s="727">
        <f t="shared" si="0"/>
        <v>0</v>
      </c>
      <c r="G6" s="728">
        <f t="shared" si="1"/>
        <v>0</v>
      </c>
      <c r="H6" s="779"/>
      <c r="I6" s="779"/>
    </row>
    <row r="7" spans="2:9" ht="15">
      <c r="B7" s="723"/>
      <c r="C7" s="724" t="s">
        <v>1698</v>
      </c>
      <c r="D7" s="725" t="s">
        <v>1698</v>
      </c>
      <c r="E7" s="726" t="s">
        <v>2856</v>
      </c>
      <c r="F7" s="727">
        <f t="shared" si="0"/>
        <v>0</v>
      </c>
      <c r="G7" s="728">
        <f t="shared" si="1"/>
        <v>0</v>
      </c>
      <c r="H7" s="779"/>
      <c r="I7" s="779"/>
    </row>
    <row r="8" spans="2:9" ht="15">
      <c r="B8" s="723"/>
      <c r="C8" s="724" t="s">
        <v>1698</v>
      </c>
      <c r="D8" s="725" t="s">
        <v>1698</v>
      </c>
      <c r="E8" s="726" t="s">
        <v>2856</v>
      </c>
      <c r="F8" s="727">
        <f t="shared" si="0"/>
        <v>0</v>
      </c>
      <c r="G8" s="728">
        <f t="shared" si="1"/>
        <v>0</v>
      </c>
      <c r="H8" s="779"/>
      <c r="I8" s="779"/>
    </row>
    <row r="9" spans="2:9" ht="15">
      <c r="B9" s="723"/>
      <c r="C9" s="724" t="s">
        <v>1698</v>
      </c>
      <c r="D9" s="725" t="s">
        <v>1698</v>
      </c>
      <c r="E9" s="726" t="s">
        <v>2856</v>
      </c>
      <c r="F9" s="727">
        <f t="shared" si="0"/>
        <v>0</v>
      </c>
      <c r="G9" s="728">
        <f t="shared" si="1"/>
        <v>0</v>
      </c>
      <c r="H9" s="779"/>
      <c r="I9" s="779"/>
    </row>
    <row r="10" spans="2:9" ht="15">
      <c r="B10" s="723"/>
      <c r="C10" s="724" t="s">
        <v>1698</v>
      </c>
      <c r="D10" s="725" t="s">
        <v>1698</v>
      </c>
      <c r="E10" s="726" t="s">
        <v>2856</v>
      </c>
      <c r="F10" s="727">
        <f t="shared" si="0"/>
        <v>0</v>
      </c>
      <c r="G10" s="728">
        <f t="shared" si="1"/>
        <v>0</v>
      </c>
      <c r="H10" s="779"/>
      <c r="I10" s="779"/>
    </row>
    <row r="11" spans="2:9" ht="15">
      <c r="B11" s="723"/>
      <c r="C11" s="724" t="s">
        <v>1698</v>
      </c>
      <c r="D11" s="725" t="s">
        <v>1698</v>
      </c>
      <c r="E11" s="726" t="s">
        <v>2856</v>
      </c>
      <c r="F11" s="727">
        <f t="shared" si="0"/>
        <v>0</v>
      </c>
      <c r="G11" s="728">
        <f t="shared" si="1"/>
        <v>0</v>
      </c>
      <c r="H11" s="779"/>
      <c r="I11" s="779"/>
    </row>
    <row r="12" spans="2:9" ht="15">
      <c r="B12" s="723"/>
      <c r="C12" s="724" t="s">
        <v>1698</v>
      </c>
      <c r="D12" s="725" t="s">
        <v>1698</v>
      </c>
      <c r="E12" s="726" t="s">
        <v>2856</v>
      </c>
      <c r="F12" s="727">
        <f t="shared" si="0"/>
        <v>0</v>
      </c>
      <c r="G12" s="728">
        <f t="shared" si="1"/>
        <v>0</v>
      </c>
      <c r="H12" s="779"/>
      <c r="I12" s="779"/>
    </row>
    <row r="13" spans="2:9" ht="15">
      <c r="B13" s="723"/>
      <c r="C13" s="724" t="s">
        <v>1698</v>
      </c>
      <c r="D13" s="725" t="s">
        <v>1698</v>
      </c>
      <c r="E13" s="726" t="s">
        <v>2856</v>
      </c>
      <c r="F13" s="727">
        <f t="shared" si="0"/>
        <v>0</v>
      </c>
      <c r="G13" s="728">
        <f t="shared" si="1"/>
        <v>0</v>
      </c>
      <c r="H13" s="779"/>
      <c r="I13" s="779"/>
    </row>
    <row r="14" spans="2:9" ht="15">
      <c r="B14" s="723"/>
      <c r="C14" s="724" t="s">
        <v>1698</v>
      </c>
      <c r="D14" s="725" t="s">
        <v>1698</v>
      </c>
      <c r="E14" s="726" t="s">
        <v>2856</v>
      </c>
      <c r="F14" s="727">
        <f t="shared" si="0"/>
        <v>0</v>
      </c>
      <c r="G14" s="728">
        <f t="shared" si="1"/>
        <v>0</v>
      </c>
      <c r="H14" s="779"/>
      <c r="I14" s="779"/>
    </row>
    <row r="15" spans="2:9" ht="13" customHeight="1">
      <c r="B15" s="729" t="s">
        <v>1787</v>
      </c>
      <c r="C15" s="730"/>
      <c r="D15" s="730"/>
      <c r="E15" s="731"/>
      <c r="F15" s="732">
        <f>SUM(F5:F14,F4)</f>
        <v>0</v>
      </c>
      <c r="G15" s="733">
        <f>SUM(G5:G14,G4)</f>
        <v>0</v>
      </c>
      <c r="H15" s="732">
        <f>SUM(H5:H14,H4)</f>
        <v>0</v>
      </c>
      <c r="I15" s="732">
        <f>SUM(I5:I14,I4)</f>
        <v>0</v>
      </c>
    </row>
    <row r="16" spans="2:9" ht="13" customHeight="1">
      <c r="B16" s="729" t="s">
        <v>2840</v>
      </c>
      <c r="C16" s="730"/>
      <c r="D16" s="730"/>
      <c r="E16" s="731"/>
      <c r="F16" s="734">
        <f>SUM(H16:I16)</f>
        <v>0</v>
      </c>
      <c r="G16" s="735">
        <f>IFERROR(F16/F15,0)</f>
        <v>0</v>
      </c>
      <c r="H16" s="736"/>
      <c r="I16" s="736"/>
    </row>
    <row r="17" spans="2:8" s="660" customFormat="1">
      <c r="B17" s="670"/>
      <c r="C17" s="670"/>
      <c r="D17" s="670"/>
    </row>
    <row r="18" spans="2:8" s="660" customFormat="1"/>
    <row r="19" spans="2:8" s="660" customFormat="1" ht="14">
      <c r="B19" s="660" t="s">
        <v>1688</v>
      </c>
      <c r="E19" s="508" t="s">
        <v>2856</v>
      </c>
    </row>
    <row r="20" spans="2:8" s="660" customFormat="1" ht="14">
      <c r="B20" s="660" t="s">
        <v>1689</v>
      </c>
      <c r="E20" s="507" t="s">
        <v>2856</v>
      </c>
    </row>
    <row r="21" spans="2:8" s="660" customFormat="1"/>
    <row r="22" spans="2:8" s="660" customFormat="1"/>
    <row r="23" spans="2:8" s="660" customFormat="1" ht="14">
      <c r="B23" s="671" t="s">
        <v>1690</v>
      </c>
      <c r="C23" s="671"/>
      <c r="D23" s="671"/>
      <c r="H23" s="672"/>
    </row>
    <row r="24" spans="2:8" s="660" customFormat="1">
      <c r="H24" s="672"/>
    </row>
    <row r="25" spans="2:8" s="660" customFormat="1">
      <c r="H25" s="672"/>
    </row>
    <row r="26" spans="2:8" s="660" customFormat="1">
      <c r="H26" s="672"/>
    </row>
    <row r="27" spans="2:8" s="660" customFormat="1">
      <c r="H27" s="672"/>
    </row>
    <row r="28" spans="2:8" s="660" customFormat="1">
      <c r="H28" s="672"/>
    </row>
    <row r="29" spans="2:8" s="660" customFormat="1">
      <c r="H29" s="672"/>
    </row>
    <row r="30" spans="2:8" s="660" customFormat="1">
      <c r="H30" s="672"/>
    </row>
    <row r="31" spans="2:8" s="660" customFormat="1">
      <c r="H31" s="672"/>
    </row>
    <row r="32" spans="2:8" s="660" customFormat="1">
      <c r="H32" s="672"/>
    </row>
    <row r="33" spans="3:8" s="660" customFormat="1">
      <c r="H33" s="672"/>
    </row>
    <row r="34" spans="3:8" s="660" customFormat="1"/>
    <row r="35" spans="3:8" s="660" customFormat="1" hidden="1">
      <c r="C35" s="660" t="s">
        <v>1698</v>
      </c>
      <c r="D35" s="660" t="s">
        <v>1698</v>
      </c>
      <c r="E35" s="660" t="s">
        <v>2856</v>
      </c>
    </row>
    <row r="36" spans="3:8" s="660" customFormat="1" ht="16" hidden="1">
      <c r="C36" s="673" t="s">
        <v>1788</v>
      </c>
      <c r="D36" s="673" t="s">
        <v>2784</v>
      </c>
      <c r="E36" s="660" t="s">
        <v>782</v>
      </c>
    </row>
    <row r="37" spans="3:8" s="660" customFormat="1" ht="16" hidden="1">
      <c r="C37" s="673" t="s">
        <v>1789</v>
      </c>
      <c r="D37" s="673" t="s">
        <v>1801</v>
      </c>
      <c r="E37" s="660" t="s">
        <v>566</v>
      </c>
    </row>
    <row r="38" spans="3:8" s="660" customFormat="1" ht="16" hidden="1">
      <c r="C38" s="673" t="s">
        <v>1790</v>
      </c>
      <c r="D38" s="673" t="s">
        <v>1797</v>
      </c>
    </row>
    <row r="39" spans="3:8" s="660" customFormat="1" ht="16" hidden="1">
      <c r="C39" s="673" t="s">
        <v>1791</v>
      </c>
      <c r="D39" s="673" t="s">
        <v>1798</v>
      </c>
    </row>
    <row r="40" spans="3:8" s="660" customFormat="1" ht="16" hidden="1">
      <c r="C40" s="673" t="s">
        <v>1792</v>
      </c>
      <c r="D40" s="673" t="s">
        <v>2785</v>
      </c>
    </row>
    <row r="41" spans="3:8" s="660" customFormat="1" ht="16" hidden="1">
      <c r="C41" s="673" t="s">
        <v>1793</v>
      </c>
      <c r="D41" s="673" t="s">
        <v>2786</v>
      </c>
    </row>
    <row r="42" spans="3:8" s="660" customFormat="1" ht="16" hidden="1">
      <c r="C42" s="673" t="s">
        <v>1794</v>
      </c>
      <c r="D42" s="673" t="s">
        <v>1697</v>
      </c>
    </row>
    <row r="43" spans="3:8" s="660" customFormat="1" ht="16" hidden="1">
      <c r="C43" s="673" t="s">
        <v>1795</v>
      </c>
      <c r="D43" s="673" t="s">
        <v>1799</v>
      </c>
    </row>
    <row r="44" spans="3:8" s="660" customFormat="1" ht="16" hidden="1">
      <c r="C44" s="673" t="s">
        <v>2782</v>
      </c>
      <c r="D44" s="673" t="s">
        <v>1800</v>
      </c>
    </row>
    <row r="45" spans="3:8" s="660" customFormat="1" ht="16" hidden="1">
      <c r="C45" s="673" t="s">
        <v>1796</v>
      </c>
    </row>
    <row r="46" spans="3:8" s="660" customFormat="1" ht="16" hidden="1">
      <c r="C46" s="673" t="s">
        <v>2783</v>
      </c>
    </row>
    <row r="47" spans="3:8" s="660" customFormat="1"/>
    <row r="48" spans="3:8" s="660" customFormat="1"/>
    <row r="49" s="660" customFormat="1"/>
    <row r="50" s="660" customFormat="1"/>
    <row r="51" s="660" customFormat="1"/>
    <row r="52" s="660" customFormat="1"/>
    <row r="53" s="660" customFormat="1"/>
    <row r="54" s="660" customFormat="1"/>
    <row r="55" s="660" customFormat="1"/>
    <row r="56" s="660" customFormat="1"/>
    <row r="57" s="660" customFormat="1"/>
    <row r="58" s="660" customFormat="1"/>
    <row r="59" s="660" customFormat="1"/>
    <row r="60" s="660" customFormat="1"/>
    <row r="61" s="660" customFormat="1"/>
    <row r="62" s="660" customFormat="1"/>
    <row r="63" s="660" customFormat="1"/>
    <row r="64" s="660" customFormat="1"/>
    <row r="65" s="660" customFormat="1"/>
    <row r="66" s="660" customFormat="1"/>
    <row r="67" s="660" customFormat="1"/>
    <row r="68" s="660" customFormat="1"/>
    <row r="69" s="660" customFormat="1"/>
    <row r="70" s="660" customFormat="1"/>
    <row r="71" s="660" customFormat="1"/>
    <row r="72" s="660" customFormat="1"/>
    <row r="73" s="660" customFormat="1"/>
    <row r="74" s="660" customFormat="1"/>
    <row r="75" s="660" customFormat="1"/>
    <row r="76" s="660" customFormat="1"/>
    <row r="77" s="660" customFormat="1"/>
    <row r="78" s="660" customFormat="1"/>
    <row r="79" s="660" customFormat="1"/>
    <row r="80" s="660" customFormat="1"/>
    <row r="81" s="660" customFormat="1"/>
    <row r="82" s="660" customFormat="1"/>
    <row r="83" s="660" customFormat="1"/>
    <row r="84" s="660" customFormat="1"/>
    <row r="85" s="660" customFormat="1"/>
    <row r="86" s="660" customFormat="1"/>
    <row r="87" s="660" customFormat="1"/>
    <row r="88" s="660" customFormat="1"/>
    <row r="89" s="660" customFormat="1"/>
    <row r="90" s="660" customFormat="1"/>
    <row r="91" s="660" customFormat="1"/>
    <row r="92" s="660" customFormat="1"/>
    <row r="93" s="660" customFormat="1"/>
    <row r="94" s="660" customFormat="1"/>
    <row r="95" s="660" customFormat="1"/>
    <row r="96" s="660" customFormat="1"/>
    <row r="97" s="660" customFormat="1"/>
    <row r="98" s="660" customFormat="1"/>
    <row r="99" s="660" customFormat="1"/>
    <row r="100" s="660" customFormat="1"/>
    <row r="101" s="660" customFormat="1"/>
    <row r="102" s="660" customFormat="1"/>
    <row r="103" s="660" customFormat="1"/>
    <row r="104" s="660" customFormat="1"/>
    <row r="105" s="660" customFormat="1"/>
    <row r="106" s="660" customFormat="1"/>
    <row r="107" s="660" customFormat="1"/>
    <row r="108" s="660" customFormat="1"/>
    <row r="109" s="660" customFormat="1"/>
    <row r="110" s="660" customFormat="1"/>
    <row r="111" s="660" customFormat="1"/>
    <row r="112" s="660" customFormat="1"/>
    <row r="113" s="660" customFormat="1"/>
    <row r="114" s="660" customFormat="1"/>
    <row r="115" s="660" customFormat="1"/>
    <row r="116" s="660" customFormat="1"/>
    <row r="117" s="660" customFormat="1"/>
    <row r="118" s="660" customFormat="1"/>
    <row r="119" s="660" customFormat="1"/>
    <row r="120" s="660" customFormat="1"/>
    <row r="121" s="660" customFormat="1"/>
    <row r="122" s="660" customFormat="1"/>
    <row r="123" s="660" customFormat="1"/>
    <row r="124" s="660" customFormat="1"/>
    <row r="125" s="660" customFormat="1"/>
    <row r="126" s="660" customFormat="1"/>
    <row r="127" s="660" customFormat="1"/>
    <row r="128" s="660" customFormat="1"/>
    <row r="129" s="660" customFormat="1"/>
    <row r="130" s="660" customFormat="1"/>
    <row r="131" s="660" customFormat="1"/>
    <row r="132" s="660" customFormat="1"/>
    <row r="133" s="660" customFormat="1"/>
    <row r="134" s="660" customFormat="1"/>
    <row r="135" s="660" customFormat="1"/>
    <row r="136" s="660" customFormat="1"/>
    <row r="137" s="660" customFormat="1"/>
    <row r="138" s="660" customFormat="1"/>
    <row r="139" s="660" customFormat="1"/>
    <row r="140" s="660" customFormat="1"/>
    <row r="141" s="660" customFormat="1"/>
    <row r="142" s="660" customFormat="1"/>
    <row r="143" s="660" customFormat="1"/>
    <row r="144" s="660" customFormat="1"/>
    <row r="145" s="660" customFormat="1"/>
    <row r="146" s="660" customFormat="1"/>
    <row r="147" s="660" customFormat="1"/>
    <row r="148" s="660" customFormat="1"/>
    <row r="149" s="660" customFormat="1"/>
    <row r="150" s="660" customFormat="1"/>
    <row r="151" s="660" customFormat="1"/>
    <row r="152" s="660" customFormat="1"/>
    <row r="153" s="660" customFormat="1"/>
    <row r="154" s="660" customFormat="1"/>
    <row r="155" s="660" customFormat="1"/>
  </sheetData>
  <mergeCells count="7">
    <mergeCell ref="G2:G3"/>
    <mergeCell ref="H2:I2"/>
    <mergeCell ref="B2:B3"/>
    <mergeCell ref="E2:E3"/>
    <mergeCell ref="F2:F3"/>
    <mergeCell ref="C2:C3"/>
    <mergeCell ref="D2:D3"/>
  </mergeCells>
  <dataValidations count="6">
    <dataValidation type="list" allowBlank="1" showInputMessage="1" showErrorMessage="1" sqref="C4" xr:uid="{C1F2813A-4F34-BC44-BF7D-DB228C87A8E3}">
      <formula1>$C$36:$C$46</formula1>
    </dataValidation>
    <dataValidation type="list" allowBlank="1" showInputMessage="1" showErrorMessage="1" sqref="E4" xr:uid="{5BA33ACA-EF73-4C48-841C-440DC13C34C5}">
      <formula1>$E$36:$E$37</formula1>
    </dataValidation>
    <dataValidation type="list" allowBlank="1" showInputMessage="1" showErrorMessage="1" sqref="D4" xr:uid="{615A3996-30A5-EF46-A2A0-3E1717BE3D3E}">
      <formula1>$D$36:$D$44</formula1>
    </dataValidation>
    <dataValidation type="list" allowBlank="1" showInputMessage="1" showErrorMessage="1" sqref="E5:E14 E19:E20" xr:uid="{D7198AD3-5A00-3042-9A1A-93FDA27B4BEA}">
      <formula1>$E$35:$E$37</formula1>
    </dataValidation>
    <dataValidation type="list" allowBlank="1" showInputMessage="1" showErrorMessage="1" sqref="C5:C14" xr:uid="{50F0606C-D282-0640-9163-73260175AEF3}">
      <formula1>$C$35:$C$46</formula1>
    </dataValidation>
    <dataValidation type="list" allowBlank="1" showInputMessage="1" showErrorMessage="1" sqref="D5:D14" xr:uid="{F5460457-B729-514D-98BC-1E64AF61B3D9}">
      <formula1>$D$35:$D$44</formula1>
    </dataValidation>
  </dataValidations>
  <printOptions horizontalCentered="1"/>
  <pageMargins left="0.75" right="0.75" top="1.22" bottom="0.98" header="0.51" footer="0.51"/>
  <pageSetup scale="75" fitToWidth="0" orientation="landscape" r:id="rId1"/>
  <headerFooter alignWithMargins="0">
    <oddHeader>&amp;C&amp;K000000FINANCIAL STRUCTURE FOR PRODUCTION</oddHeader>
    <oddFooter>&amp;C&amp;F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A0A31-E662-41E0-8A05-EB7630D68D35}">
  <sheetPr>
    <tabColor rgb="FF92D050"/>
  </sheetPr>
  <dimension ref="B1:Q122"/>
  <sheetViews>
    <sheetView zoomScaleNormal="100" zoomScaleSheetLayoutView="100" workbookViewId="0">
      <selection activeCell="E3" sqref="E3"/>
    </sheetView>
  </sheetViews>
  <sheetFormatPr baseColWidth="10" defaultColWidth="8.6640625" defaultRowHeight="13"/>
  <cols>
    <col min="1" max="1" width="0.6640625" customWidth="1"/>
    <col min="2" max="2" width="9" customWidth="1"/>
    <col min="3" max="3" width="31.1640625" style="296" bestFit="1" customWidth="1"/>
    <col min="4" max="4" width="15.1640625" style="296" customWidth="1"/>
    <col min="5" max="16" width="10.83203125" style="296" customWidth="1"/>
    <col min="17" max="17" width="14" style="296" customWidth="1"/>
    <col min="18" max="257" width="11.5" customWidth="1"/>
  </cols>
  <sheetData>
    <row r="1" spans="2:17">
      <c r="B1" s="297"/>
      <c r="C1" s="298"/>
      <c r="D1" s="298"/>
      <c r="E1" s="298"/>
      <c r="F1" s="298"/>
      <c r="G1" s="298"/>
      <c r="H1" s="298"/>
      <c r="I1" s="298"/>
      <c r="J1" s="298"/>
      <c r="K1" s="298"/>
      <c r="L1" s="298"/>
      <c r="M1" s="298"/>
      <c r="N1" s="298"/>
      <c r="O1" s="298"/>
      <c r="P1" s="298"/>
      <c r="Q1" s="298"/>
    </row>
    <row r="2" spans="2:17" ht="45" customHeight="1">
      <c r="B2" s="983" t="s">
        <v>3002</v>
      </c>
      <c r="C2" s="983"/>
      <c r="D2" s="983"/>
      <c r="E2" s="983"/>
      <c r="F2" s="983"/>
      <c r="G2" s="983"/>
      <c r="H2" s="983"/>
      <c r="I2" s="983"/>
      <c r="J2" s="983"/>
      <c r="K2" s="983"/>
      <c r="L2" s="983"/>
      <c r="M2" s="983"/>
      <c r="N2" s="983"/>
      <c r="O2" s="983"/>
      <c r="P2" s="983"/>
      <c r="Q2" s="983"/>
    </row>
    <row r="3" spans="2:17" ht="13" customHeight="1">
      <c r="B3" s="984" t="s">
        <v>819</v>
      </c>
      <c r="C3" s="985" t="s">
        <v>560</v>
      </c>
      <c r="D3" s="987" t="s">
        <v>1704</v>
      </c>
      <c r="E3" s="688" t="s">
        <v>1705</v>
      </c>
      <c r="F3" s="663" t="s">
        <v>1705</v>
      </c>
      <c r="G3" s="663" t="s">
        <v>1705</v>
      </c>
      <c r="H3" s="663" t="s">
        <v>1705</v>
      </c>
      <c r="I3" s="663" t="s">
        <v>1705</v>
      </c>
      <c r="J3" s="663" t="s">
        <v>1705</v>
      </c>
      <c r="K3" s="663" t="s">
        <v>1705</v>
      </c>
      <c r="L3" s="663" t="s">
        <v>1705</v>
      </c>
      <c r="M3" s="663" t="s">
        <v>1705</v>
      </c>
      <c r="N3" s="663" t="s">
        <v>1705</v>
      </c>
      <c r="O3" s="663" t="s">
        <v>1705</v>
      </c>
      <c r="P3" s="663" t="s">
        <v>1705</v>
      </c>
      <c r="Q3" s="988" t="s">
        <v>778</v>
      </c>
    </row>
    <row r="4" spans="2:17" ht="14">
      <c r="B4" s="984"/>
      <c r="C4" s="986"/>
      <c r="D4" s="987"/>
      <c r="E4" s="663" t="s">
        <v>1706</v>
      </c>
      <c r="F4" s="663" t="s">
        <v>1706</v>
      </c>
      <c r="G4" s="663" t="s">
        <v>1706</v>
      </c>
      <c r="H4" s="663" t="s">
        <v>1706</v>
      </c>
      <c r="I4" s="663" t="s">
        <v>1706</v>
      </c>
      <c r="J4" s="663" t="s">
        <v>1706</v>
      </c>
      <c r="K4" s="663" t="s">
        <v>1706</v>
      </c>
      <c r="L4" s="663" t="s">
        <v>1706</v>
      </c>
      <c r="M4" s="663" t="s">
        <v>1706</v>
      </c>
      <c r="N4" s="663" t="s">
        <v>1706</v>
      </c>
      <c r="O4" s="663" t="s">
        <v>1706</v>
      </c>
      <c r="P4" s="663" t="s">
        <v>1706</v>
      </c>
      <c r="Q4" s="988"/>
    </row>
    <row r="5" spans="2:17" ht="14">
      <c r="B5" s="272"/>
      <c r="C5" s="347" t="s">
        <v>1707</v>
      </c>
      <c r="D5" s="348"/>
      <c r="E5" s="272"/>
      <c r="F5" s="272"/>
      <c r="G5" s="272"/>
      <c r="H5" s="272"/>
      <c r="I5" s="272"/>
      <c r="J5" s="272"/>
      <c r="K5" s="272"/>
      <c r="L5" s="272"/>
      <c r="M5" s="272"/>
      <c r="N5" s="272"/>
      <c r="O5" s="272"/>
      <c r="P5" s="272"/>
      <c r="Q5" s="276"/>
    </row>
    <row r="6" spans="2:17">
      <c r="B6" s="273"/>
      <c r="C6" s="274"/>
      <c r="D6" s="274"/>
      <c r="E6" s="274"/>
      <c r="F6" s="274"/>
      <c r="G6" s="274"/>
      <c r="H6" s="274"/>
      <c r="I6" s="274"/>
      <c r="J6" s="274"/>
      <c r="K6" s="274"/>
      <c r="L6" s="274"/>
      <c r="M6" s="274"/>
      <c r="N6" s="274"/>
      <c r="O6" s="274"/>
      <c r="P6" s="274"/>
      <c r="Q6" s="275"/>
    </row>
    <row r="7" spans="2:17" ht="14">
      <c r="B7" s="276">
        <v>1</v>
      </c>
      <c r="C7" s="273" t="s">
        <v>1708</v>
      </c>
      <c r="D7" s="367">
        <f>'Production Budget - TOPSHEET'!H26</f>
        <v>0</v>
      </c>
      <c r="E7" s="651">
        <v>0</v>
      </c>
      <c r="F7" s="651">
        <v>0</v>
      </c>
      <c r="G7" s="651">
        <v>0</v>
      </c>
      <c r="H7" s="651">
        <v>0</v>
      </c>
      <c r="I7" s="651">
        <v>0</v>
      </c>
      <c r="J7" s="651">
        <v>0</v>
      </c>
      <c r="K7" s="651">
        <v>0</v>
      </c>
      <c r="L7" s="651">
        <v>0</v>
      </c>
      <c r="M7" s="651">
        <v>0</v>
      </c>
      <c r="N7" s="651">
        <v>0</v>
      </c>
      <c r="O7" s="651">
        <v>0</v>
      </c>
      <c r="P7" s="651">
        <v>0</v>
      </c>
      <c r="Q7" s="371">
        <f t="shared" ref="Q7:Q12" si="0">SUM(E7:P7)</f>
        <v>0</v>
      </c>
    </row>
    <row r="8" spans="2:17" ht="14">
      <c r="B8" s="276">
        <v>2</v>
      </c>
      <c r="C8" s="273" t="s">
        <v>1709</v>
      </c>
      <c r="D8" s="367">
        <f>'Production Budget - TOPSHEET'!H27</f>
        <v>0</v>
      </c>
      <c r="E8" s="651">
        <v>0</v>
      </c>
      <c r="F8" s="651">
        <v>0</v>
      </c>
      <c r="G8" s="651">
        <v>0</v>
      </c>
      <c r="H8" s="651">
        <v>0</v>
      </c>
      <c r="I8" s="651">
        <v>0</v>
      </c>
      <c r="J8" s="651">
        <v>0</v>
      </c>
      <c r="K8" s="651">
        <v>0</v>
      </c>
      <c r="L8" s="651">
        <v>0</v>
      </c>
      <c r="M8" s="651">
        <v>0</v>
      </c>
      <c r="N8" s="651">
        <v>0</v>
      </c>
      <c r="O8" s="651">
        <v>0</v>
      </c>
      <c r="P8" s="651">
        <v>0</v>
      </c>
      <c r="Q8" s="371">
        <f t="shared" si="0"/>
        <v>0</v>
      </c>
    </row>
    <row r="9" spans="2:17" ht="14">
      <c r="B9" s="276">
        <v>3</v>
      </c>
      <c r="C9" s="273" t="s">
        <v>1710</v>
      </c>
      <c r="D9" s="367">
        <f>'Production Budget - TOPSHEET'!H28</f>
        <v>0</v>
      </c>
      <c r="E9" s="651">
        <v>0</v>
      </c>
      <c r="F9" s="651">
        <v>0</v>
      </c>
      <c r="G9" s="651">
        <v>0</v>
      </c>
      <c r="H9" s="651">
        <v>0</v>
      </c>
      <c r="I9" s="651">
        <v>0</v>
      </c>
      <c r="J9" s="651">
        <v>0</v>
      </c>
      <c r="K9" s="651">
        <v>0</v>
      </c>
      <c r="L9" s="651">
        <v>0</v>
      </c>
      <c r="M9" s="651">
        <v>0</v>
      </c>
      <c r="N9" s="651">
        <v>0</v>
      </c>
      <c r="O9" s="651">
        <v>0</v>
      </c>
      <c r="P9" s="651">
        <v>0</v>
      </c>
      <c r="Q9" s="371">
        <f t="shared" si="0"/>
        <v>0</v>
      </c>
    </row>
    <row r="10" spans="2:17" ht="14">
      <c r="B10" s="276">
        <v>4</v>
      </c>
      <c r="C10" s="273" t="s">
        <v>1711</v>
      </c>
      <c r="D10" s="367">
        <f>'Production Budget - TOPSHEET'!H29</f>
        <v>0</v>
      </c>
      <c r="E10" s="651">
        <v>0</v>
      </c>
      <c r="F10" s="651">
        <v>0</v>
      </c>
      <c r="G10" s="651">
        <v>0</v>
      </c>
      <c r="H10" s="651">
        <v>0</v>
      </c>
      <c r="I10" s="651">
        <v>0</v>
      </c>
      <c r="J10" s="651">
        <v>0</v>
      </c>
      <c r="K10" s="651">
        <v>0</v>
      </c>
      <c r="L10" s="651">
        <v>0</v>
      </c>
      <c r="M10" s="651">
        <v>0</v>
      </c>
      <c r="N10" s="651">
        <v>0</v>
      </c>
      <c r="O10" s="651">
        <v>0</v>
      </c>
      <c r="P10" s="651">
        <v>0</v>
      </c>
      <c r="Q10" s="371">
        <f t="shared" si="0"/>
        <v>0</v>
      </c>
    </row>
    <row r="11" spans="2:17" ht="14">
      <c r="B11" s="276">
        <v>5</v>
      </c>
      <c r="C11" s="273" t="s">
        <v>942</v>
      </c>
      <c r="D11" s="367">
        <f>'Production Budget - TOPSHEET'!H30</f>
        <v>0</v>
      </c>
      <c r="E11" s="651">
        <v>0</v>
      </c>
      <c r="F11" s="651">
        <v>0</v>
      </c>
      <c r="G11" s="651">
        <v>0</v>
      </c>
      <c r="H11" s="651">
        <v>0</v>
      </c>
      <c r="I11" s="651">
        <v>0</v>
      </c>
      <c r="J11" s="651">
        <v>0</v>
      </c>
      <c r="K11" s="651">
        <v>0</v>
      </c>
      <c r="L11" s="651">
        <v>0</v>
      </c>
      <c r="M11" s="651">
        <v>0</v>
      </c>
      <c r="N11" s="651">
        <v>0</v>
      </c>
      <c r="O11" s="651">
        <v>0</v>
      </c>
      <c r="P11" s="651">
        <v>0</v>
      </c>
      <c r="Q11" s="371">
        <f t="shared" si="0"/>
        <v>0</v>
      </c>
    </row>
    <row r="12" spans="2:17" ht="14">
      <c r="B12" s="276">
        <v>6</v>
      </c>
      <c r="C12" s="273" t="s">
        <v>817</v>
      </c>
      <c r="D12" s="367">
        <f>'Production Budget - TOPSHEET'!H31</f>
        <v>0</v>
      </c>
      <c r="E12" s="651">
        <v>0</v>
      </c>
      <c r="F12" s="651">
        <v>0</v>
      </c>
      <c r="G12" s="651">
        <v>0</v>
      </c>
      <c r="H12" s="651">
        <v>0</v>
      </c>
      <c r="I12" s="651">
        <v>0</v>
      </c>
      <c r="J12" s="651">
        <v>0</v>
      </c>
      <c r="K12" s="651">
        <v>0</v>
      </c>
      <c r="L12" s="651">
        <v>0</v>
      </c>
      <c r="M12" s="651">
        <v>0</v>
      </c>
      <c r="N12" s="651">
        <v>0</v>
      </c>
      <c r="O12" s="651">
        <v>0</v>
      </c>
      <c r="P12" s="651">
        <v>0</v>
      </c>
      <c r="Q12" s="371">
        <f t="shared" si="0"/>
        <v>0</v>
      </c>
    </row>
    <row r="13" spans="2:17">
      <c r="B13" s="273"/>
      <c r="C13" s="273"/>
      <c r="D13" s="368"/>
      <c r="E13" s="274"/>
      <c r="F13" s="274"/>
      <c r="G13" s="274"/>
      <c r="H13" s="274"/>
      <c r="I13" s="274"/>
      <c r="J13" s="274"/>
      <c r="K13" s="274"/>
      <c r="L13" s="274"/>
      <c r="M13" s="274"/>
      <c r="N13" s="274"/>
      <c r="O13" s="274"/>
      <c r="P13" s="274"/>
      <c r="Q13" s="372"/>
    </row>
    <row r="14" spans="2:17" ht="14">
      <c r="B14" s="273"/>
      <c r="C14" s="282" t="s">
        <v>1712</v>
      </c>
      <c r="D14" s="375">
        <f t="shared" ref="D14:P14" si="1">SUM(D7:D12)</f>
        <v>0</v>
      </c>
      <c r="E14" s="375">
        <f t="shared" si="1"/>
        <v>0</v>
      </c>
      <c r="F14" s="375">
        <f t="shared" si="1"/>
        <v>0</v>
      </c>
      <c r="G14" s="375">
        <f t="shared" si="1"/>
        <v>0</v>
      </c>
      <c r="H14" s="375">
        <f t="shared" si="1"/>
        <v>0</v>
      </c>
      <c r="I14" s="375">
        <f t="shared" si="1"/>
        <v>0</v>
      </c>
      <c r="J14" s="375">
        <f t="shared" si="1"/>
        <v>0</v>
      </c>
      <c r="K14" s="375">
        <f t="shared" si="1"/>
        <v>0</v>
      </c>
      <c r="L14" s="375">
        <f t="shared" si="1"/>
        <v>0</v>
      </c>
      <c r="M14" s="375">
        <f t="shared" si="1"/>
        <v>0</v>
      </c>
      <c r="N14" s="375">
        <f t="shared" si="1"/>
        <v>0</v>
      </c>
      <c r="O14" s="375">
        <f t="shared" si="1"/>
        <v>0</v>
      </c>
      <c r="P14" s="375">
        <f t="shared" si="1"/>
        <v>0</v>
      </c>
      <c r="Q14" s="376">
        <f>SUM(E14:P14)</f>
        <v>0</v>
      </c>
    </row>
    <row r="15" spans="2:17">
      <c r="B15" s="273"/>
      <c r="C15" s="273"/>
      <c r="D15" s="368"/>
      <c r="E15" s="274"/>
      <c r="F15" s="274"/>
      <c r="G15" s="274"/>
      <c r="H15" s="274"/>
      <c r="I15" s="274"/>
      <c r="J15" s="274"/>
      <c r="K15" s="274"/>
      <c r="L15" s="274"/>
      <c r="M15" s="274"/>
      <c r="N15" s="274"/>
      <c r="O15" s="274"/>
      <c r="P15" s="274"/>
      <c r="Q15" s="372"/>
    </row>
    <row r="16" spans="2:17" ht="14">
      <c r="B16" s="276">
        <v>10</v>
      </c>
      <c r="C16" s="273" t="s">
        <v>822</v>
      </c>
      <c r="D16" s="367">
        <f>'Production Budget - TOPSHEET'!H34</f>
        <v>0</v>
      </c>
      <c r="E16" s="651">
        <v>0</v>
      </c>
      <c r="F16" s="651">
        <v>0</v>
      </c>
      <c r="G16" s="651">
        <v>0</v>
      </c>
      <c r="H16" s="651">
        <v>0</v>
      </c>
      <c r="I16" s="651">
        <v>0</v>
      </c>
      <c r="J16" s="651">
        <v>0</v>
      </c>
      <c r="K16" s="651">
        <v>0</v>
      </c>
      <c r="L16" s="651">
        <v>0</v>
      </c>
      <c r="M16" s="651">
        <v>0</v>
      </c>
      <c r="N16" s="651">
        <v>0</v>
      </c>
      <c r="O16" s="651">
        <v>0</v>
      </c>
      <c r="P16" s="651">
        <v>0</v>
      </c>
      <c r="Q16" s="371">
        <f t="shared" ref="Q16:Q57" si="2">SUM(E16:P16)</f>
        <v>0</v>
      </c>
    </row>
    <row r="17" spans="2:17" ht="14">
      <c r="B17" s="276">
        <v>11</v>
      </c>
      <c r="C17" s="273" t="s">
        <v>1713</v>
      </c>
      <c r="D17" s="367">
        <f>'Production Budget - TOPSHEET'!H35</f>
        <v>0</v>
      </c>
      <c r="E17" s="651">
        <v>0</v>
      </c>
      <c r="F17" s="651">
        <v>0</v>
      </c>
      <c r="G17" s="651">
        <v>0</v>
      </c>
      <c r="H17" s="651">
        <v>0</v>
      </c>
      <c r="I17" s="651">
        <v>0</v>
      </c>
      <c r="J17" s="651">
        <v>0</v>
      </c>
      <c r="K17" s="651">
        <v>0</v>
      </c>
      <c r="L17" s="651">
        <v>0</v>
      </c>
      <c r="M17" s="651">
        <v>0</v>
      </c>
      <c r="N17" s="651">
        <v>0</v>
      </c>
      <c r="O17" s="651">
        <v>0</v>
      </c>
      <c r="P17" s="651">
        <v>0</v>
      </c>
      <c r="Q17" s="371">
        <f t="shared" si="2"/>
        <v>0</v>
      </c>
    </row>
    <row r="18" spans="2:17" ht="14">
      <c r="B18" s="276">
        <v>12</v>
      </c>
      <c r="C18" s="273" t="s">
        <v>1714</v>
      </c>
      <c r="D18" s="367">
        <f>'Production Budget - TOPSHEET'!H36</f>
        <v>0</v>
      </c>
      <c r="E18" s="651">
        <v>0</v>
      </c>
      <c r="F18" s="651">
        <v>0</v>
      </c>
      <c r="G18" s="651">
        <v>0</v>
      </c>
      <c r="H18" s="651">
        <v>0</v>
      </c>
      <c r="I18" s="651">
        <v>0</v>
      </c>
      <c r="J18" s="651">
        <v>0</v>
      </c>
      <c r="K18" s="651">
        <v>0</v>
      </c>
      <c r="L18" s="651">
        <v>0</v>
      </c>
      <c r="M18" s="651">
        <v>0</v>
      </c>
      <c r="N18" s="651">
        <v>0</v>
      </c>
      <c r="O18" s="651">
        <v>0</v>
      </c>
      <c r="P18" s="651">
        <v>0</v>
      </c>
      <c r="Q18" s="371">
        <f t="shared" si="2"/>
        <v>0</v>
      </c>
    </row>
    <row r="19" spans="2:17" ht="14">
      <c r="B19" s="276">
        <v>13</v>
      </c>
      <c r="C19" s="273" t="s">
        <v>1715</v>
      </c>
      <c r="D19" s="367">
        <f>'Production Budget - TOPSHEET'!H37</f>
        <v>0</v>
      </c>
      <c r="E19" s="651">
        <v>0</v>
      </c>
      <c r="F19" s="651">
        <v>0</v>
      </c>
      <c r="G19" s="651">
        <v>0</v>
      </c>
      <c r="H19" s="651">
        <v>0</v>
      </c>
      <c r="I19" s="651">
        <v>0</v>
      </c>
      <c r="J19" s="651">
        <v>0</v>
      </c>
      <c r="K19" s="651">
        <v>0</v>
      </c>
      <c r="L19" s="651">
        <v>0</v>
      </c>
      <c r="M19" s="651">
        <v>0</v>
      </c>
      <c r="N19" s="651">
        <v>0</v>
      </c>
      <c r="O19" s="651">
        <v>0</v>
      </c>
      <c r="P19" s="651">
        <v>0</v>
      </c>
      <c r="Q19" s="371">
        <f t="shared" si="2"/>
        <v>0</v>
      </c>
    </row>
    <row r="20" spans="2:17" ht="14">
      <c r="B20" s="276">
        <v>14</v>
      </c>
      <c r="C20" s="273" t="s">
        <v>1716</v>
      </c>
      <c r="D20" s="367">
        <f>'Production Budget - TOPSHEET'!H38</f>
        <v>0</v>
      </c>
      <c r="E20" s="651">
        <v>0</v>
      </c>
      <c r="F20" s="651">
        <v>0</v>
      </c>
      <c r="G20" s="651">
        <v>0</v>
      </c>
      <c r="H20" s="651">
        <v>0</v>
      </c>
      <c r="I20" s="651">
        <v>0</v>
      </c>
      <c r="J20" s="651">
        <v>0</v>
      </c>
      <c r="K20" s="651">
        <v>0</v>
      </c>
      <c r="L20" s="651">
        <v>0</v>
      </c>
      <c r="M20" s="651">
        <v>0</v>
      </c>
      <c r="N20" s="651">
        <v>0</v>
      </c>
      <c r="O20" s="651">
        <v>0</v>
      </c>
      <c r="P20" s="651">
        <v>0</v>
      </c>
      <c r="Q20" s="371">
        <f t="shared" si="2"/>
        <v>0</v>
      </c>
    </row>
    <row r="21" spans="2:17" ht="14">
      <c r="B21" s="276">
        <v>15</v>
      </c>
      <c r="C21" s="273" t="s">
        <v>1717</v>
      </c>
      <c r="D21" s="367">
        <f>'Production Budget - TOPSHEET'!H39</f>
        <v>0</v>
      </c>
      <c r="E21" s="651">
        <v>0</v>
      </c>
      <c r="F21" s="651">
        <v>0</v>
      </c>
      <c r="G21" s="651">
        <v>0</v>
      </c>
      <c r="H21" s="651">
        <v>0</v>
      </c>
      <c r="I21" s="651">
        <v>0</v>
      </c>
      <c r="J21" s="651">
        <v>0</v>
      </c>
      <c r="K21" s="651">
        <v>0</v>
      </c>
      <c r="L21" s="651">
        <v>0</v>
      </c>
      <c r="M21" s="651">
        <v>0</v>
      </c>
      <c r="N21" s="651">
        <v>0</v>
      </c>
      <c r="O21" s="651">
        <v>0</v>
      </c>
      <c r="P21" s="651">
        <v>0</v>
      </c>
      <c r="Q21" s="371">
        <f t="shared" si="2"/>
        <v>0</v>
      </c>
    </row>
    <row r="22" spans="2:17" ht="14">
      <c r="B22" s="276">
        <v>16</v>
      </c>
      <c r="C22" s="273" t="s">
        <v>1718</v>
      </c>
      <c r="D22" s="367">
        <f>'Production Budget - TOPSHEET'!H40</f>
        <v>0</v>
      </c>
      <c r="E22" s="651">
        <v>0</v>
      </c>
      <c r="F22" s="651">
        <v>0</v>
      </c>
      <c r="G22" s="651">
        <v>0</v>
      </c>
      <c r="H22" s="651">
        <v>0</v>
      </c>
      <c r="I22" s="651">
        <v>0</v>
      </c>
      <c r="J22" s="651">
        <v>0</v>
      </c>
      <c r="K22" s="651">
        <v>0</v>
      </c>
      <c r="L22" s="651">
        <v>0</v>
      </c>
      <c r="M22" s="651">
        <v>0</v>
      </c>
      <c r="N22" s="651">
        <v>0</v>
      </c>
      <c r="O22" s="651">
        <v>0</v>
      </c>
      <c r="P22" s="651">
        <v>0</v>
      </c>
      <c r="Q22" s="371">
        <f t="shared" si="2"/>
        <v>0</v>
      </c>
    </row>
    <row r="23" spans="2:17" ht="14">
      <c r="B23" s="276">
        <v>17</v>
      </c>
      <c r="C23" s="273" t="s">
        <v>1719</v>
      </c>
      <c r="D23" s="367">
        <f>'Production Budget - TOPSHEET'!H41</f>
        <v>0</v>
      </c>
      <c r="E23" s="651">
        <v>0</v>
      </c>
      <c r="F23" s="651">
        <v>0</v>
      </c>
      <c r="G23" s="651">
        <v>0</v>
      </c>
      <c r="H23" s="651">
        <v>0</v>
      </c>
      <c r="I23" s="651">
        <v>0</v>
      </c>
      <c r="J23" s="651">
        <v>0</v>
      </c>
      <c r="K23" s="651">
        <v>0</v>
      </c>
      <c r="L23" s="651">
        <v>0</v>
      </c>
      <c r="M23" s="651">
        <v>0</v>
      </c>
      <c r="N23" s="651">
        <v>0</v>
      </c>
      <c r="O23" s="651">
        <v>0</v>
      </c>
      <c r="P23" s="651">
        <v>0</v>
      </c>
      <c r="Q23" s="371">
        <f t="shared" si="2"/>
        <v>0</v>
      </c>
    </row>
    <row r="24" spans="2:17" ht="14">
      <c r="B24" s="276">
        <v>18</v>
      </c>
      <c r="C24" s="273" t="s">
        <v>1720</v>
      </c>
      <c r="D24" s="367">
        <f>'Production Budget - TOPSHEET'!H42</f>
        <v>0</v>
      </c>
      <c r="E24" s="651">
        <v>0</v>
      </c>
      <c r="F24" s="651">
        <v>0</v>
      </c>
      <c r="G24" s="651">
        <v>0</v>
      </c>
      <c r="H24" s="651">
        <v>0</v>
      </c>
      <c r="I24" s="651">
        <v>0</v>
      </c>
      <c r="J24" s="651">
        <v>0</v>
      </c>
      <c r="K24" s="651">
        <v>0</v>
      </c>
      <c r="L24" s="651">
        <v>0</v>
      </c>
      <c r="M24" s="651">
        <v>0</v>
      </c>
      <c r="N24" s="651">
        <v>0</v>
      </c>
      <c r="O24" s="651">
        <v>0</v>
      </c>
      <c r="P24" s="651">
        <v>0</v>
      </c>
      <c r="Q24" s="371">
        <f t="shared" si="2"/>
        <v>0</v>
      </c>
    </row>
    <row r="25" spans="2:17" ht="14">
      <c r="B25" s="276">
        <v>19</v>
      </c>
      <c r="C25" s="273" t="s">
        <v>1721</v>
      </c>
      <c r="D25" s="367">
        <f>'Production Budget - TOPSHEET'!H43</f>
        <v>0</v>
      </c>
      <c r="E25" s="651">
        <v>0</v>
      </c>
      <c r="F25" s="651">
        <v>0</v>
      </c>
      <c r="G25" s="651">
        <v>0</v>
      </c>
      <c r="H25" s="651">
        <v>0</v>
      </c>
      <c r="I25" s="651">
        <v>0</v>
      </c>
      <c r="J25" s="651">
        <v>0</v>
      </c>
      <c r="K25" s="651">
        <v>0</v>
      </c>
      <c r="L25" s="651">
        <v>0</v>
      </c>
      <c r="M25" s="651">
        <v>0</v>
      </c>
      <c r="N25" s="651">
        <v>0</v>
      </c>
      <c r="O25" s="651">
        <v>0</v>
      </c>
      <c r="P25" s="651">
        <v>0</v>
      </c>
      <c r="Q25" s="371">
        <f t="shared" si="2"/>
        <v>0</v>
      </c>
    </row>
    <row r="26" spans="2:17" ht="14">
      <c r="B26" s="276">
        <v>20</v>
      </c>
      <c r="C26" s="273" t="s">
        <v>1722</v>
      </c>
      <c r="D26" s="367">
        <f>'Production Budget - TOPSHEET'!H44</f>
        <v>0</v>
      </c>
      <c r="E26" s="651">
        <v>0</v>
      </c>
      <c r="F26" s="651">
        <v>0</v>
      </c>
      <c r="G26" s="651">
        <v>0</v>
      </c>
      <c r="H26" s="651">
        <v>0</v>
      </c>
      <c r="I26" s="651">
        <v>0</v>
      </c>
      <c r="J26" s="651">
        <v>0</v>
      </c>
      <c r="K26" s="651">
        <v>0</v>
      </c>
      <c r="L26" s="651">
        <v>0</v>
      </c>
      <c r="M26" s="651">
        <v>0</v>
      </c>
      <c r="N26" s="651">
        <v>0</v>
      </c>
      <c r="O26" s="651">
        <v>0</v>
      </c>
      <c r="P26" s="651">
        <v>0</v>
      </c>
      <c r="Q26" s="371">
        <f t="shared" si="2"/>
        <v>0</v>
      </c>
    </row>
    <row r="27" spans="2:17" ht="14">
      <c r="B27" s="276">
        <v>21</v>
      </c>
      <c r="C27" s="273" t="s">
        <v>1723</v>
      </c>
      <c r="D27" s="367">
        <f>'Production Budget - TOPSHEET'!H45</f>
        <v>0</v>
      </c>
      <c r="E27" s="651">
        <v>0</v>
      </c>
      <c r="F27" s="651">
        <v>0</v>
      </c>
      <c r="G27" s="651">
        <v>0</v>
      </c>
      <c r="H27" s="651">
        <v>0</v>
      </c>
      <c r="I27" s="651">
        <v>0</v>
      </c>
      <c r="J27" s="651">
        <v>0</v>
      </c>
      <c r="K27" s="651">
        <v>0</v>
      </c>
      <c r="L27" s="651">
        <v>0</v>
      </c>
      <c r="M27" s="651">
        <v>0</v>
      </c>
      <c r="N27" s="651">
        <v>0</v>
      </c>
      <c r="O27" s="651">
        <v>0</v>
      </c>
      <c r="P27" s="651">
        <v>0</v>
      </c>
      <c r="Q27" s="371">
        <f t="shared" si="2"/>
        <v>0</v>
      </c>
    </row>
    <row r="28" spans="2:17" ht="14">
      <c r="B28" s="276">
        <v>22</v>
      </c>
      <c r="C28" s="273" t="s">
        <v>1724</v>
      </c>
      <c r="D28" s="367">
        <f>'Production Budget - TOPSHEET'!H46</f>
        <v>0</v>
      </c>
      <c r="E28" s="651">
        <v>0</v>
      </c>
      <c r="F28" s="651">
        <v>0</v>
      </c>
      <c r="G28" s="651">
        <v>0</v>
      </c>
      <c r="H28" s="651">
        <v>0</v>
      </c>
      <c r="I28" s="651">
        <v>0</v>
      </c>
      <c r="J28" s="651">
        <v>0</v>
      </c>
      <c r="K28" s="651">
        <v>0</v>
      </c>
      <c r="L28" s="651">
        <v>0</v>
      </c>
      <c r="M28" s="651">
        <v>0</v>
      </c>
      <c r="N28" s="651">
        <v>0</v>
      </c>
      <c r="O28" s="651">
        <v>0</v>
      </c>
      <c r="P28" s="651">
        <v>0</v>
      </c>
      <c r="Q28" s="371">
        <f t="shared" si="2"/>
        <v>0</v>
      </c>
    </row>
    <row r="29" spans="2:17" ht="14">
      <c r="B29" s="276">
        <v>23</v>
      </c>
      <c r="C29" s="273" t="s">
        <v>1725</v>
      </c>
      <c r="D29" s="367">
        <f>'Production Budget - TOPSHEET'!H47</f>
        <v>0</v>
      </c>
      <c r="E29" s="651">
        <v>0</v>
      </c>
      <c r="F29" s="651">
        <v>0</v>
      </c>
      <c r="G29" s="651">
        <v>0</v>
      </c>
      <c r="H29" s="651">
        <v>0</v>
      </c>
      <c r="I29" s="651">
        <v>0</v>
      </c>
      <c r="J29" s="651">
        <v>0</v>
      </c>
      <c r="K29" s="651">
        <v>0</v>
      </c>
      <c r="L29" s="651">
        <v>0</v>
      </c>
      <c r="M29" s="651">
        <v>0</v>
      </c>
      <c r="N29" s="651">
        <v>0</v>
      </c>
      <c r="O29" s="651">
        <v>0</v>
      </c>
      <c r="P29" s="651">
        <v>0</v>
      </c>
      <c r="Q29" s="371">
        <f t="shared" si="2"/>
        <v>0</v>
      </c>
    </row>
    <row r="30" spans="2:17" ht="14">
      <c r="B30" s="276">
        <v>24</v>
      </c>
      <c r="C30" s="273" t="s">
        <v>1726</v>
      </c>
      <c r="D30" s="367">
        <f>'Production Budget - TOPSHEET'!H48</f>
        <v>0</v>
      </c>
      <c r="E30" s="651">
        <v>0</v>
      </c>
      <c r="F30" s="651">
        <v>0</v>
      </c>
      <c r="G30" s="651">
        <v>0</v>
      </c>
      <c r="H30" s="651">
        <v>0</v>
      </c>
      <c r="I30" s="651">
        <v>0</v>
      </c>
      <c r="J30" s="651">
        <v>0</v>
      </c>
      <c r="K30" s="651">
        <v>0</v>
      </c>
      <c r="L30" s="651">
        <v>0</v>
      </c>
      <c r="M30" s="651">
        <v>0</v>
      </c>
      <c r="N30" s="651">
        <v>0</v>
      </c>
      <c r="O30" s="651">
        <v>0</v>
      </c>
      <c r="P30" s="651">
        <v>0</v>
      </c>
      <c r="Q30" s="371">
        <f t="shared" si="2"/>
        <v>0</v>
      </c>
    </row>
    <row r="31" spans="2:17" ht="14">
      <c r="B31" s="276">
        <v>25</v>
      </c>
      <c r="C31" s="273" t="s">
        <v>1727</v>
      </c>
      <c r="D31" s="367">
        <f>'Production Budget - TOPSHEET'!H49</f>
        <v>0</v>
      </c>
      <c r="E31" s="651">
        <v>0</v>
      </c>
      <c r="F31" s="651">
        <v>0</v>
      </c>
      <c r="G31" s="651">
        <v>0</v>
      </c>
      <c r="H31" s="651">
        <v>0</v>
      </c>
      <c r="I31" s="651">
        <v>0</v>
      </c>
      <c r="J31" s="651">
        <v>0</v>
      </c>
      <c r="K31" s="651">
        <v>0</v>
      </c>
      <c r="L31" s="651">
        <v>0</v>
      </c>
      <c r="M31" s="651">
        <v>0</v>
      </c>
      <c r="N31" s="651">
        <v>0</v>
      </c>
      <c r="O31" s="651">
        <v>0</v>
      </c>
      <c r="P31" s="651">
        <v>0</v>
      </c>
      <c r="Q31" s="371">
        <f t="shared" si="2"/>
        <v>0</v>
      </c>
    </row>
    <row r="32" spans="2:17" ht="14">
      <c r="B32" s="276">
        <v>26</v>
      </c>
      <c r="C32" s="273" t="s">
        <v>1728</v>
      </c>
      <c r="D32" s="367">
        <f>'Production Budget - TOPSHEET'!H50</f>
        <v>0</v>
      </c>
      <c r="E32" s="651">
        <v>0</v>
      </c>
      <c r="F32" s="651">
        <v>0</v>
      </c>
      <c r="G32" s="651">
        <v>0</v>
      </c>
      <c r="H32" s="651">
        <v>0</v>
      </c>
      <c r="I32" s="651">
        <v>0</v>
      </c>
      <c r="J32" s="651">
        <v>0</v>
      </c>
      <c r="K32" s="651">
        <v>0</v>
      </c>
      <c r="L32" s="651">
        <v>0</v>
      </c>
      <c r="M32" s="651">
        <v>0</v>
      </c>
      <c r="N32" s="651">
        <v>0</v>
      </c>
      <c r="O32" s="651">
        <v>0</v>
      </c>
      <c r="P32" s="651">
        <v>0</v>
      </c>
      <c r="Q32" s="371">
        <f t="shared" si="2"/>
        <v>0</v>
      </c>
    </row>
    <row r="33" spans="2:17" ht="14">
      <c r="B33" s="276">
        <v>27</v>
      </c>
      <c r="C33" s="273" t="s">
        <v>1729</v>
      </c>
      <c r="D33" s="367">
        <f>'Production Budget - TOPSHEET'!H51</f>
        <v>0</v>
      </c>
      <c r="E33" s="651">
        <v>0</v>
      </c>
      <c r="F33" s="651">
        <v>0</v>
      </c>
      <c r="G33" s="651">
        <v>0</v>
      </c>
      <c r="H33" s="651">
        <v>0</v>
      </c>
      <c r="I33" s="651">
        <v>0</v>
      </c>
      <c r="J33" s="651">
        <v>0</v>
      </c>
      <c r="K33" s="651">
        <v>0</v>
      </c>
      <c r="L33" s="651">
        <v>0</v>
      </c>
      <c r="M33" s="651">
        <v>0</v>
      </c>
      <c r="N33" s="651">
        <v>0</v>
      </c>
      <c r="O33" s="651">
        <v>0</v>
      </c>
      <c r="P33" s="651">
        <v>0</v>
      </c>
      <c r="Q33" s="371">
        <f t="shared" si="2"/>
        <v>0</v>
      </c>
    </row>
    <row r="34" spans="2:17" ht="14">
      <c r="B34" s="276">
        <v>28</v>
      </c>
      <c r="C34" s="273" t="s">
        <v>1730</v>
      </c>
      <c r="D34" s="367">
        <f>'Production Budget - TOPSHEET'!H52</f>
        <v>0</v>
      </c>
      <c r="E34" s="651">
        <v>0</v>
      </c>
      <c r="F34" s="651">
        <v>0</v>
      </c>
      <c r="G34" s="651">
        <v>0</v>
      </c>
      <c r="H34" s="651">
        <v>0</v>
      </c>
      <c r="I34" s="651">
        <v>0</v>
      </c>
      <c r="J34" s="651">
        <v>0</v>
      </c>
      <c r="K34" s="651">
        <v>0</v>
      </c>
      <c r="L34" s="651">
        <v>0</v>
      </c>
      <c r="M34" s="651">
        <v>0</v>
      </c>
      <c r="N34" s="651">
        <v>0</v>
      </c>
      <c r="O34" s="651">
        <v>0</v>
      </c>
      <c r="P34" s="651">
        <v>0</v>
      </c>
      <c r="Q34" s="371">
        <f t="shared" si="2"/>
        <v>0</v>
      </c>
    </row>
    <row r="35" spans="2:17" ht="14">
      <c r="B35" s="276">
        <v>29</v>
      </c>
      <c r="C35" s="273" t="s">
        <v>1731</v>
      </c>
      <c r="D35" s="367">
        <f>'Production Budget - TOPSHEET'!H53</f>
        <v>0</v>
      </c>
      <c r="E35" s="651">
        <v>0</v>
      </c>
      <c r="F35" s="651">
        <v>0</v>
      </c>
      <c r="G35" s="651">
        <v>0</v>
      </c>
      <c r="H35" s="651">
        <v>0</v>
      </c>
      <c r="I35" s="651">
        <v>0</v>
      </c>
      <c r="J35" s="651">
        <v>0</v>
      </c>
      <c r="K35" s="651">
        <v>0</v>
      </c>
      <c r="L35" s="651">
        <v>0</v>
      </c>
      <c r="M35" s="651">
        <v>0</v>
      </c>
      <c r="N35" s="651">
        <v>0</v>
      </c>
      <c r="O35" s="651">
        <v>0</v>
      </c>
      <c r="P35" s="651">
        <v>0</v>
      </c>
      <c r="Q35" s="371">
        <f t="shared" si="2"/>
        <v>0</v>
      </c>
    </row>
    <row r="36" spans="2:17">
      <c r="B36" s="276">
        <v>30</v>
      </c>
      <c r="C36" s="349" t="s">
        <v>1732</v>
      </c>
      <c r="D36" s="367">
        <f>'Production Budget - TOPSHEET'!H54</f>
        <v>0</v>
      </c>
      <c r="E36" s="651">
        <v>0</v>
      </c>
      <c r="F36" s="651">
        <v>0</v>
      </c>
      <c r="G36" s="651">
        <v>0</v>
      </c>
      <c r="H36" s="651">
        <v>0</v>
      </c>
      <c r="I36" s="651">
        <v>0</v>
      </c>
      <c r="J36" s="651">
        <v>0</v>
      </c>
      <c r="K36" s="651">
        <v>0</v>
      </c>
      <c r="L36" s="651">
        <v>0</v>
      </c>
      <c r="M36" s="651">
        <v>0</v>
      </c>
      <c r="N36" s="651">
        <v>0</v>
      </c>
      <c r="O36" s="651">
        <v>0</v>
      </c>
      <c r="P36" s="651">
        <v>0</v>
      </c>
      <c r="Q36" s="371">
        <f t="shared" si="2"/>
        <v>0</v>
      </c>
    </row>
    <row r="37" spans="2:17" ht="14">
      <c r="B37" s="276">
        <v>31</v>
      </c>
      <c r="C37" s="273" t="s">
        <v>1733</v>
      </c>
      <c r="D37" s="367">
        <f>'Production Budget - TOPSHEET'!H55</f>
        <v>0</v>
      </c>
      <c r="E37" s="651">
        <v>0</v>
      </c>
      <c r="F37" s="651">
        <v>0</v>
      </c>
      <c r="G37" s="651">
        <v>0</v>
      </c>
      <c r="H37" s="651">
        <v>0</v>
      </c>
      <c r="I37" s="651">
        <v>0</v>
      </c>
      <c r="J37" s="651">
        <v>0</v>
      </c>
      <c r="K37" s="651">
        <v>0</v>
      </c>
      <c r="L37" s="651">
        <v>0</v>
      </c>
      <c r="M37" s="651">
        <v>0</v>
      </c>
      <c r="N37" s="651">
        <v>0</v>
      </c>
      <c r="O37" s="651">
        <v>0</v>
      </c>
      <c r="P37" s="651">
        <v>0</v>
      </c>
      <c r="Q37" s="371">
        <f t="shared" si="2"/>
        <v>0</v>
      </c>
    </row>
    <row r="38" spans="2:17" ht="14">
      <c r="B38" s="276">
        <v>32</v>
      </c>
      <c r="C38" s="273" t="s">
        <v>1734</v>
      </c>
      <c r="D38" s="367">
        <f>'Production Budget - TOPSHEET'!H56</f>
        <v>0</v>
      </c>
      <c r="E38" s="651">
        <v>0</v>
      </c>
      <c r="F38" s="651">
        <v>0</v>
      </c>
      <c r="G38" s="651">
        <v>0</v>
      </c>
      <c r="H38" s="651">
        <v>0</v>
      </c>
      <c r="I38" s="651">
        <v>0</v>
      </c>
      <c r="J38" s="651">
        <v>0</v>
      </c>
      <c r="K38" s="651">
        <v>0</v>
      </c>
      <c r="L38" s="651">
        <v>0</v>
      </c>
      <c r="M38" s="651">
        <v>0</v>
      </c>
      <c r="N38" s="651">
        <v>0</v>
      </c>
      <c r="O38" s="651">
        <v>0</v>
      </c>
      <c r="P38" s="651">
        <v>0</v>
      </c>
      <c r="Q38" s="371">
        <f t="shared" si="2"/>
        <v>0</v>
      </c>
    </row>
    <row r="39" spans="2:17" ht="14">
      <c r="B39" s="276">
        <v>33</v>
      </c>
      <c r="C39" s="273" t="s">
        <v>1735</v>
      </c>
      <c r="D39" s="367">
        <f>'Production Budget - TOPSHEET'!H57</f>
        <v>0</v>
      </c>
      <c r="E39" s="651">
        <v>0</v>
      </c>
      <c r="F39" s="651">
        <v>0</v>
      </c>
      <c r="G39" s="651">
        <v>0</v>
      </c>
      <c r="H39" s="651">
        <v>0</v>
      </c>
      <c r="I39" s="651">
        <v>0</v>
      </c>
      <c r="J39" s="651">
        <v>0</v>
      </c>
      <c r="K39" s="651">
        <v>0</v>
      </c>
      <c r="L39" s="651">
        <v>0</v>
      </c>
      <c r="M39" s="651">
        <v>0</v>
      </c>
      <c r="N39" s="651">
        <v>0</v>
      </c>
      <c r="O39" s="651">
        <v>0</v>
      </c>
      <c r="P39" s="651">
        <v>0</v>
      </c>
      <c r="Q39" s="371">
        <f t="shared" si="2"/>
        <v>0</v>
      </c>
    </row>
    <row r="40" spans="2:17" ht="14">
      <c r="B40" s="276">
        <v>34</v>
      </c>
      <c r="C40" s="273" t="s">
        <v>846</v>
      </c>
      <c r="D40" s="367">
        <f>'Production Budget - TOPSHEET'!H58</f>
        <v>0</v>
      </c>
      <c r="E40" s="651">
        <v>0</v>
      </c>
      <c r="F40" s="651">
        <v>0</v>
      </c>
      <c r="G40" s="651">
        <v>0</v>
      </c>
      <c r="H40" s="651">
        <v>0</v>
      </c>
      <c r="I40" s="651">
        <v>0</v>
      </c>
      <c r="J40" s="651">
        <v>0</v>
      </c>
      <c r="K40" s="651">
        <v>0</v>
      </c>
      <c r="L40" s="651">
        <v>0</v>
      </c>
      <c r="M40" s="651">
        <v>0</v>
      </c>
      <c r="N40" s="651">
        <v>0</v>
      </c>
      <c r="O40" s="651">
        <v>0</v>
      </c>
      <c r="P40" s="651">
        <v>0</v>
      </c>
      <c r="Q40" s="371">
        <f t="shared" si="2"/>
        <v>0</v>
      </c>
    </row>
    <row r="41" spans="2:17" ht="14">
      <c r="B41" s="276">
        <v>35</v>
      </c>
      <c r="C41" s="273" t="s">
        <v>1736</v>
      </c>
      <c r="D41" s="367">
        <f>'Production Budget - TOPSHEET'!H59</f>
        <v>0</v>
      </c>
      <c r="E41" s="651">
        <v>0</v>
      </c>
      <c r="F41" s="651">
        <v>0</v>
      </c>
      <c r="G41" s="651">
        <v>0</v>
      </c>
      <c r="H41" s="651">
        <v>0</v>
      </c>
      <c r="I41" s="651">
        <v>0</v>
      </c>
      <c r="J41" s="651">
        <v>0</v>
      </c>
      <c r="K41" s="651">
        <v>0</v>
      </c>
      <c r="L41" s="651">
        <v>0</v>
      </c>
      <c r="M41" s="651">
        <v>0</v>
      </c>
      <c r="N41" s="651">
        <v>0</v>
      </c>
      <c r="O41" s="651">
        <v>0</v>
      </c>
      <c r="P41" s="651">
        <v>0</v>
      </c>
      <c r="Q41" s="371">
        <f t="shared" si="2"/>
        <v>0</v>
      </c>
    </row>
    <row r="42" spans="2:17" ht="14">
      <c r="B42" s="276">
        <v>36</v>
      </c>
      <c r="C42" s="273" t="s">
        <v>1737</v>
      </c>
      <c r="D42" s="367">
        <f>'Production Budget - TOPSHEET'!H60</f>
        <v>0</v>
      </c>
      <c r="E42" s="651">
        <v>0</v>
      </c>
      <c r="F42" s="651">
        <v>0</v>
      </c>
      <c r="G42" s="651">
        <v>0</v>
      </c>
      <c r="H42" s="651">
        <v>0</v>
      </c>
      <c r="I42" s="651">
        <v>0</v>
      </c>
      <c r="J42" s="651">
        <v>0</v>
      </c>
      <c r="K42" s="651">
        <v>0</v>
      </c>
      <c r="L42" s="651">
        <v>0</v>
      </c>
      <c r="M42" s="651">
        <v>0</v>
      </c>
      <c r="N42" s="651">
        <v>0</v>
      </c>
      <c r="O42" s="651">
        <v>0</v>
      </c>
      <c r="P42" s="651">
        <v>0</v>
      </c>
      <c r="Q42" s="371">
        <f t="shared" si="2"/>
        <v>0</v>
      </c>
    </row>
    <row r="43" spans="2:17" ht="14">
      <c r="B43" s="276">
        <v>37</v>
      </c>
      <c r="C43" s="273" t="s">
        <v>1738</v>
      </c>
      <c r="D43" s="367">
        <f>'Production Budget - TOPSHEET'!H61</f>
        <v>0</v>
      </c>
      <c r="E43" s="651">
        <v>0</v>
      </c>
      <c r="F43" s="651">
        <v>0</v>
      </c>
      <c r="G43" s="651">
        <v>0</v>
      </c>
      <c r="H43" s="651">
        <v>0</v>
      </c>
      <c r="I43" s="651">
        <v>0</v>
      </c>
      <c r="J43" s="651">
        <v>0</v>
      </c>
      <c r="K43" s="651">
        <v>0</v>
      </c>
      <c r="L43" s="651">
        <v>0</v>
      </c>
      <c r="M43" s="651">
        <v>0</v>
      </c>
      <c r="N43" s="651">
        <v>0</v>
      </c>
      <c r="O43" s="651">
        <v>0</v>
      </c>
      <c r="P43" s="651">
        <v>0</v>
      </c>
      <c r="Q43" s="371">
        <f t="shared" si="2"/>
        <v>0</v>
      </c>
    </row>
    <row r="44" spans="2:17" ht="14">
      <c r="B44" s="276">
        <v>38</v>
      </c>
      <c r="C44" s="273" t="s">
        <v>850</v>
      </c>
      <c r="D44" s="367">
        <f>'Production Budget - TOPSHEET'!H62</f>
        <v>0</v>
      </c>
      <c r="E44" s="651">
        <v>0</v>
      </c>
      <c r="F44" s="651">
        <v>0</v>
      </c>
      <c r="G44" s="651">
        <v>0</v>
      </c>
      <c r="H44" s="651">
        <v>0</v>
      </c>
      <c r="I44" s="651">
        <v>0</v>
      </c>
      <c r="J44" s="651">
        <v>0</v>
      </c>
      <c r="K44" s="651">
        <v>0</v>
      </c>
      <c r="L44" s="651">
        <v>0</v>
      </c>
      <c r="M44" s="651">
        <v>0</v>
      </c>
      <c r="N44" s="651">
        <v>0</v>
      </c>
      <c r="O44" s="651">
        <v>0</v>
      </c>
      <c r="P44" s="651">
        <v>0</v>
      </c>
      <c r="Q44" s="371">
        <f t="shared" si="2"/>
        <v>0</v>
      </c>
    </row>
    <row r="45" spans="2:17" ht="14">
      <c r="B45" s="276">
        <v>39</v>
      </c>
      <c r="C45" s="273" t="s">
        <v>1739</v>
      </c>
      <c r="D45" s="367">
        <f>'Production Budget - TOPSHEET'!H63</f>
        <v>0</v>
      </c>
      <c r="E45" s="651">
        <v>0</v>
      </c>
      <c r="F45" s="651">
        <v>0</v>
      </c>
      <c r="G45" s="651">
        <v>0</v>
      </c>
      <c r="H45" s="651">
        <v>0</v>
      </c>
      <c r="I45" s="651">
        <v>0</v>
      </c>
      <c r="J45" s="651">
        <v>0</v>
      </c>
      <c r="K45" s="651">
        <v>0</v>
      </c>
      <c r="L45" s="651">
        <v>0</v>
      </c>
      <c r="M45" s="651">
        <v>0</v>
      </c>
      <c r="N45" s="651">
        <v>0</v>
      </c>
      <c r="O45" s="651">
        <v>0</v>
      </c>
      <c r="P45" s="651">
        <v>0</v>
      </c>
      <c r="Q45" s="371">
        <f t="shared" si="2"/>
        <v>0</v>
      </c>
    </row>
    <row r="46" spans="2:17" ht="14">
      <c r="B46" s="276">
        <v>40</v>
      </c>
      <c r="C46" s="273" t="s">
        <v>852</v>
      </c>
      <c r="D46" s="367">
        <f>'Production Budget - TOPSHEET'!H64</f>
        <v>0</v>
      </c>
      <c r="E46" s="651">
        <v>0</v>
      </c>
      <c r="F46" s="651">
        <v>0</v>
      </c>
      <c r="G46" s="651">
        <v>0</v>
      </c>
      <c r="H46" s="651">
        <v>0</v>
      </c>
      <c r="I46" s="651">
        <v>0</v>
      </c>
      <c r="J46" s="651">
        <v>0</v>
      </c>
      <c r="K46" s="651">
        <v>0</v>
      </c>
      <c r="L46" s="651">
        <v>0</v>
      </c>
      <c r="M46" s="651">
        <v>0</v>
      </c>
      <c r="N46" s="651">
        <v>0</v>
      </c>
      <c r="O46" s="651">
        <v>0</v>
      </c>
      <c r="P46" s="651">
        <v>0</v>
      </c>
      <c r="Q46" s="371">
        <f t="shared" si="2"/>
        <v>0</v>
      </c>
    </row>
    <row r="47" spans="2:17" ht="14">
      <c r="B47" s="276">
        <v>41</v>
      </c>
      <c r="C47" s="273" t="s">
        <v>1740</v>
      </c>
      <c r="D47" s="367">
        <f>'Production Budget - TOPSHEET'!H65</f>
        <v>0</v>
      </c>
      <c r="E47" s="651">
        <v>0</v>
      </c>
      <c r="F47" s="651">
        <v>0</v>
      </c>
      <c r="G47" s="651">
        <v>0</v>
      </c>
      <c r="H47" s="651">
        <v>0</v>
      </c>
      <c r="I47" s="651">
        <v>0</v>
      </c>
      <c r="J47" s="651">
        <v>0</v>
      </c>
      <c r="K47" s="651">
        <v>0</v>
      </c>
      <c r="L47" s="651">
        <v>0</v>
      </c>
      <c r="M47" s="651">
        <v>0</v>
      </c>
      <c r="N47" s="651">
        <v>0</v>
      </c>
      <c r="O47" s="651">
        <v>0</v>
      </c>
      <c r="P47" s="651">
        <v>0</v>
      </c>
      <c r="Q47" s="371">
        <f t="shared" si="2"/>
        <v>0</v>
      </c>
    </row>
    <row r="48" spans="2:17" ht="14">
      <c r="B48" s="276">
        <v>42</v>
      </c>
      <c r="C48" s="273" t="s">
        <v>1741</v>
      </c>
      <c r="D48" s="367">
        <f>'Production Budget - TOPSHEET'!H66</f>
        <v>0</v>
      </c>
      <c r="E48" s="651">
        <v>0</v>
      </c>
      <c r="F48" s="651">
        <v>0</v>
      </c>
      <c r="G48" s="651">
        <v>0</v>
      </c>
      <c r="H48" s="651">
        <v>0</v>
      </c>
      <c r="I48" s="651">
        <v>0</v>
      </c>
      <c r="J48" s="651">
        <v>0</v>
      </c>
      <c r="K48" s="651">
        <v>0</v>
      </c>
      <c r="L48" s="651">
        <v>0</v>
      </c>
      <c r="M48" s="651">
        <v>0</v>
      </c>
      <c r="N48" s="651">
        <v>0</v>
      </c>
      <c r="O48" s="651">
        <v>0</v>
      </c>
      <c r="P48" s="651">
        <v>0</v>
      </c>
      <c r="Q48" s="371">
        <f t="shared" si="2"/>
        <v>0</v>
      </c>
    </row>
    <row r="49" spans="2:17" ht="14">
      <c r="B49" s="276">
        <v>43</v>
      </c>
      <c r="C49" s="273" t="s">
        <v>1742</v>
      </c>
      <c r="D49" s="367">
        <f>'Production Budget - TOPSHEET'!H67</f>
        <v>0</v>
      </c>
      <c r="E49" s="651">
        <v>0</v>
      </c>
      <c r="F49" s="651">
        <v>0</v>
      </c>
      <c r="G49" s="651">
        <v>0</v>
      </c>
      <c r="H49" s="651">
        <v>0</v>
      </c>
      <c r="I49" s="651">
        <v>0</v>
      </c>
      <c r="J49" s="651">
        <v>0</v>
      </c>
      <c r="K49" s="651">
        <v>0</v>
      </c>
      <c r="L49" s="651">
        <v>0</v>
      </c>
      <c r="M49" s="651">
        <v>0</v>
      </c>
      <c r="N49" s="651">
        <v>0</v>
      </c>
      <c r="O49" s="651">
        <v>0</v>
      </c>
      <c r="P49" s="651">
        <v>0</v>
      </c>
      <c r="Q49" s="371">
        <f t="shared" si="2"/>
        <v>0</v>
      </c>
    </row>
    <row r="50" spans="2:17" ht="14">
      <c r="B50" s="276">
        <v>44</v>
      </c>
      <c r="C50" s="273" t="s">
        <v>1743</v>
      </c>
      <c r="D50" s="367">
        <f>'Production Budget - TOPSHEET'!H68</f>
        <v>0</v>
      </c>
      <c r="E50" s="651">
        <v>0</v>
      </c>
      <c r="F50" s="651">
        <v>0</v>
      </c>
      <c r="G50" s="651">
        <v>0</v>
      </c>
      <c r="H50" s="651">
        <v>0</v>
      </c>
      <c r="I50" s="651">
        <v>0</v>
      </c>
      <c r="J50" s="651">
        <v>0</v>
      </c>
      <c r="K50" s="651">
        <v>0</v>
      </c>
      <c r="L50" s="651">
        <v>0</v>
      </c>
      <c r="M50" s="651">
        <v>0</v>
      </c>
      <c r="N50" s="651">
        <v>0</v>
      </c>
      <c r="O50" s="651">
        <v>0</v>
      </c>
      <c r="P50" s="651">
        <v>0</v>
      </c>
      <c r="Q50" s="371">
        <f t="shared" si="2"/>
        <v>0</v>
      </c>
    </row>
    <row r="51" spans="2:17" ht="14">
      <c r="B51" s="276">
        <v>45</v>
      </c>
      <c r="C51" s="273" t="s">
        <v>1744</v>
      </c>
      <c r="D51" s="367">
        <f>'Production Budget - TOPSHEET'!H69</f>
        <v>0</v>
      </c>
      <c r="E51" s="651">
        <v>0</v>
      </c>
      <c r="F51" s="651">
        <v>0</v>
      </c>
      <c r="G51" s="651">
        <v>0</v>
      </c>
      <c r="H51" s="651">
        <v>0</v>
      </c>
      <c r="I51" s="651">
        <v>0</v>
      </c>
      <c r="J51" s="651">
        <v>0</v>
      </c>
      <c r="K51" s="651">
        <v>0</v>
      </c>
      <c r="L51" s="651">
        <v>0</v>
      </c>
      <c r="M51" s="651">
        <v>0</v>
      </c>
      <c r="N51" s="651">
        <v>0</v>
      </c>
      <c r="O51" s="651">
        <v>0</v>
      </c>
      <c r="P51" s="651">
        <v>0</v>
      </c>
      <c r="Q51" s="371">
        <f t="shared" si="2"/>
        <v>0</v>
      </c>
    </row>
    <row r="52" spans="2:17" ht="14">
      <c r="B52" s="276">
        <v>46</v>
      </c>
      <c r="C52" s="273" t="s">
        <v>1745</v>
      </c>
      <c r="D52" s="367">
        <f>'Production Budget - TOPSHEET'!H70</f>
        <v>0</v>
      </c>
      <c r="E52" s="651">
        <v>0</v>
      </c>
      <c r="F52" s="651">
        <v>0</v>
      </c>
      <c r="G52" s="651">
        <v>0</v>
      </c>
      <c r="H52" s="651">
        <v>0</v>
      </c>
      <c r="I52" s="651">
        <v>0</v>
      </c>
      <c r="J52" s="651">
        <v>0</v>
      </c>
      <c r="K52" s="651">
        <v>0</v>
      </c>
      <c r="L52" s="651">
        <v>0</v>
      </c>
      <c r="M52" s="651">
        <v>0</v>
      </c>
      <c r="N52" s="651">
        <v>0</v>
      </c>
      <c r="O52" s="651">
        <v>0</v>
      </c>
      <c r="P52" s="651">
        <v>0</v>
      </c>
      <c r="Q52" s="371">
        <f t="shared" si="2"/>
        <v>0</v>
      </c>
    </row>
    <row r="53" spans="2:17" ht="14">
      <c r="B53" s="276">
        <v>47</v>
      </c>
      <c r="C53" s="273" t="s">
        <v>1746</v>
      </c>
      <c r="D53" s="367">
        <f>'Production Budget - TOPSHEET'!H71</f>
        <v>0</v>
      </c>
      <c r="E53" s="651">
        <v>0</v>
      </c>
      <c r="F53" s="651">
        <v>0</v>
      </c>
      <c r="G53" s="651">
        <v>0</v>
      </c>
      <c r="H53" s="651">
        <v>0</v>
      </c>
      <c r="I53" s="651">
        <v>0</v>
      </c>
      <c r="J53" s="651">
        <v>0</v>
      </c>
      <c r="K53" s="651">
        <v>0</v>
      </c>
      <c r="L53" s="651">
        <v>0</v>
      </c>
      <c r="M53" s="651">
        <v>0</v>
      </c>
      <c r="N53" s="651">
        <v>0</v>
      </c>
      <c r="O53" s="651">
        <v>0</v>
      </c>
      <c r="P53" s="651">
        <v>0</v>
      </c>
      <c r="Q53" s="371">
        <f t="shared" si="2"/>
        <v>0</v>
      </c>
    </row>
    <row r="54" spans="2:17" ht="14">
      <c r="B54" s="276">
        <v>48</v>
      </c>
      <c r="C54" s="273" t="s">
        <v>1747</v>
      </c>
      <c r="D54" s="367">
        <f>'Production Budget - TOPSHEET'!H72</f>
        <v>0</v>
      </c>
      <c r="E54" s="651">
        <v>0</v>
      </c>
      <c r="F54" s="651">
        <v>0</v>
      </c>
      <c r="G54" s="651">
        <v>0</v>
      </c>
      <c r="H54" s="651">
        <v>0</v>
      </c>
      <c r="I54" s="651">
        <v>0</v>
      </c>
      <c r="J54" s="651">
        <v>0</v>
      </c>
      <c r="K54" s="651">
        <v>0</v>
      </c>
      <c r="L54" s="651">
        <v>0</v>
      </c>
      <c r="M54" s="651">
        <v>0</v>
      </c>
      <c r="N54" s="651">
        <v>0</v>
      </c>
      <c r="O54" s="651">
        <v>0</v>
      </c>
      <c r="P54" s="651">
        <v>0</v>
      </c>
      <c r="Q54" s="371">
        <f t="shared" si="2"/>
        <v>0</v>
      </c>
    </row>
    <row r="55" spans="2:17" ht="14">
      <c r="B55" s="276">
        <v>49</v>
      </c>
      <c r="C55" s="273" t="s">
        <v>1748</v>
      </c>
      <c r="D55" s="367">
        <f>'Production Budget - TOPSHEET'!H73</f>
        <v>0</v>
      </c>
      <c r="E55" s="651">
        <v>0</v>
      </c>
      <c r="F55" s="651">
        <v>0</v>
      </c>
      <c r="G55" s="651">
        <v>0</v>
      </c>
      <c r="H55" s="651">
        <v>0</v>
      </c>
      <c r="I55" s="651">
        <v>0</v>
      </c>
      <c r="J55" s="651">
        <v>0</v>
      </c>
      <c r="K55" s="651">
        <v>0</v>
      </c>
      <c r="L55" s="651">
        <v>0</v>
      </c>
      <c r="M55" s="651">
        <v>0</v>
      </c>
      <c r="N55" s="651">
        <v>0</v>
      </c>
      <c r="O55" s="651">
        <v>0</v>
      </c>
      <c r="P55" s="651">
        <v>0</v>
      </c>
      <c r="Q55" s="371">
        <f t="shared" si="2"/>
        <v>0</v>
      </c>
    </row>
    <row r="56" spans="2:17" ht="14">
      <c r="B56" s="276">
        <v>50</v>
      </c>
      <c r="C56" s="273" t="s">
        <v>1749</v>
      </c>
      <c r="D56" s="367">
        <f>'Production Budget - TOPSHEET'!H74</f>
        <v>0</v>
      </c>
      <c r="E56" s="651">
        <v>0</v>
      </c>
      <c r="F56" s="651">
        <v>0</v>
      </c>
      <c r="G56" s="651">
        <v>0</v>
      </c>
      <c r="H56" s="651">
        <v>0</v>
      </c>
      <c r="I56" s="651">
        <v>0</v>
      </c>
      <c r="J56" s="651">
        <v>0</v>
      </c>
      <c r="K56" s="651">
        <v>0</v>
      </c>
      <c r="L56" s="651">
        <v>0</v>
      </c>
      <c r="M56" s="651">
        <v>0</v>
      </c>
      <c r="N56" s="651">
        <v>0</v>
      </c>
      <c r="O56" s="651">
        <v>0</v>
      </c>
      <c r="P56" s="651">
        <v>0</v>
      </c>
      <c r="Q56" s="371">
        <f t="shared" si="2"/>
        <v>0</v>
      </c>
    </row>
    <row r="57" spans="2:17" ht="13" customHeight="1">
      <c r="B57" s="276">
        <v>51</v>
      </c>
      <c r="C57" s="273" t="s">
        <v>1750</v>
      </c>
      <c r="D57" s="367">
        <f>'Production Budget - TOPSHEET'!H75</f>
        <v>0</v>
      </c>
      <c r="E57" s="651">
        <v>0</v>
      </c>
      <c r="F57" s="651">
        <v>0</v>
      </c>
      <c r="G57" s="651">
        <v>0</v>
      </c>
      <c r="H57" s="651">
        <v>0</v>
      </c>
      <c r="I57" s="651">
        <v>0</v>
      </c>
      <c r="J57" s="651">
        <v>0</v>
      </c>
      <c r="K57" s="651">
        <v>0</v>
      </c>
      <c r="L57" s="651">
        <v>0</v>
      </c>
      <c r="M57" s="651">
        <v>0</v>
      </c>
      <c r="N57" s="651">
        <v>0</v>
      </c>
      <c r="O57" s="651">
        <v>0</v>
      </c>
      <c r="P57" s="651">
        <v>0</v>
      </c>
      <c r="Q57" s="371">
        <f t="shared" si="2"/>
        <v>0</v>
      </c>
    </row>
    <row r="58" spans="2:17" ht="15" customHeight="1">
      <c r="B58" s="276"/>
      <c r="C58" s="363" t="s">
        <v>2829</v>
      </c>
      <c r="D58" s="367"/>
      <c r="E58" s="280"/>
      <c r="F58" s="280"/>
      <c r="G58" s="280"/>
      <c r="H58" s="280"/>
      <c r="I58" s="280"/>
      <c r="J58" s="280"/>
      <c r="K58" s="280"/>
      <c r="L58" s="280"/>
      <c r="M58" s="280"/>
      <c r="N58" s="280"/>
      <c r="O58" s="280"/>
      <c r="P58" s="280"/>
      <c r="Q58" s="371"/>
    </row>
    <row r="59" spans="2:17" ht="15" hidden="1">
      <c r="B59" s="276">
        <v>52</v>
      </c>
      <c r="C59" s="240" t="s">
        <v>864</v>
      </c>
      <c r="D59" s="367">
        <f>'Production Budget - TOPSHEET'!H77</f>
        <v>0</v>
      </c>
      <c r="E59" s="651">
        <v>0</v>
      </c>
      <c r="F59" s="651">
        <v>0</v>
      </c>
      <c r="G59" s="651">
        <v>0</v>
      </c>
      <c r="H59" s="651">
        <v>0</v>
      </c>
      <c r="I59" s="651">
        <v>0</v>
      </c>
      <c r="J59" s="651">
        <v>0</v>
      </c>
      <c r="K59" s="651">
        <v>0</v>
      </c>
      <c r="L59" s="651">
        <v>0</v>
      </c>
      <c r="M59" s="651">
        <v>0</v>
      </c>
      <c r="N59" s="651">
        <v>0</v>
      </c>
      <c r="O59" s="651">
        <v>0</v>
      </c>
      <c r="P59" s="651">
        <v>0</v>
      </c>
      <c r="Q59" s="371">
        <f t="shared" ref="Q59:Q65" si="3">SUM(E59:P59)</f>
        <v>0</v>
      </c>
    </row>
    <row r="60" spans="2:17" ht="15" hidden="1">
      <c r="B60" s="276">
        <v>53</v>
      </c>
      <c r="C60" s="240" t="s">
        <v>865</v>
      </c>
      <c r="D60" s="367">
        <f>'Production Budget - TOPSHEET'!H78</f>
        <v>0</v>
      </c>
      <c r="E60" s="651">
        <v>0</v>
      </c>
      <c r="F60" s="651">
        <v>0</v>
      </c>
      <c r="G60" s="651">
        <v>0</v>
      </c>
      <c r="H60" s="651">
        <v>0</v>
      </c>
      <c r="I60" s="651">
        <v>0</v>
      </c>
      <c r="J60" s="651">
        <v>0</v>
      </c>
      <c r="K60" s="651">
        <v>0</v>
      </c>
      <c r="L60" s="651">
        <v>0</v>
      </c>
      <c r="M60" s="651">
        <v>0</v>
      </c>
      <c r="N60" s="651">
        <v>0</v>
      </c>
      <c r="O60" s="651">
        <v>0</v>
      </c>
      <c r="P60" s="651">
        <v>0</v>
      </c>
      <c r="Q60" s="371">
        <f t="shared" si="3"/>
        <v>0</v>
      </c>
    </row>
    <row r="61" spans="2:17" ht="15" hidden="1" customHeight="1">
      <c r="B61" s="276">
        <v>54</v>
      </c>
      <c r="C61" s="240" t="s">
        <v>866</v>
      </c>
      <c r="D61" s="367">
        <f>'Production Budget - TOPSHEET'!H79</f>
        <v>0</v>
      </c>
      <c r="E61" s="651">
        <v>0</v>
      </c>
      <c r="F61" s="651">
        <v>0</v>
      </c>
      <c r="G61" s="651">
        <v>0</v>
      </c>
      <c r="H61" s="651">
        <v>0</v>
      </c>
      <c r="I61" s="651">
        <v>0</v>
      </c>
      <c r="J61" s="651">
        <v>0</v>
      </c>
      <c r="K61" s="651">
        <v>0</v>
      </c>
      <c r="L61" s="651">
        <v>0</v>
      </c>
      <c r="M61" s="651">
        <v>0</v>
      </c>
      <c r="N61" s="651">
        <v>0</v>
      </c>
      <c r="O61" s="651">
        <v>0</v>
      </c>
      <c r="P61" s="651">
        <v>0</v>
      </c>
      <c r="Q61" s="371">
        <f t="shared" si="3"/>
        <v>0</v>
      </c>
    </row>
    <row r="62" spans="2:17" ht="15" hidden="1">
      <c r="B62" s="276">
        <v>55</v>
      </c>
      <c r="C62" s="240" t="s">
        <v>867</v>
      </c>
      <c r="D62" s="367">
        <f>'Production Budget - TOPSHEET'!H80</f>
        <v>0</v>
      </c>
      <c r="E62" s="651">
        <v>0</v>
      </c>
      <c r="F62" s="651">
        <v>0</v>
      </c>
      <c r="G62" s="651">
        <v>0</v>
      </c>
      <c r="H62" s="651">
        <v>0</v>
      </c>
      <c r="I62" s="651">
        <v>0</v>
      </c>
      <c r="J62" s="651">
        <v>0</v>
      </c>
      <c r="K62" s="651">
        <v>0</v>
      </c>
      <c r="L62" s="651">
        <v>0</v>
      </c>
      <c r="M62" s="651">
        <v>0</v>
      </c>
      <c r="N62" s="651">
        <v>0</v>
      </c>
      <c r="O62" s="651">
        <v>0</v>
      </c>
      <c r="P62" s="651">
        <v>0</v>
      </c>
      <c r="Q62" s="371">
        <f t="shared" si="3"/>
        <v>0</v>
      </c>
    </row>
    <row r="63" spans="2:17" ht="15" hidden="1">
      <c r="B63" s="276">
        <v>56</v>
      </c>
      <c r="C63" s="240" t="s">
        <v>868</v>
      </c>
      <c r="D63" s="367">
        <f>'Production Budget - TOPSHEET'!H81</f>
        <v>0</v>
      </c>
      <c r="E63" s="651">
        <v>0</v>
      </c>
      <c r="F63" s="651">
        <v>0</v>
      </c>
      <c r="G63" s="651">
        <v>0</v>
      </c>
      <c r="H63" s="651">
        <v>0</v>
      </c>
      <c r="I63" s="651">
        <v>0</v>
      </c>
      <c r="J63" s="651">
        <v>0</v>
      </c>
      <c r="K63" s="651">
        <v>0</v>
      </c>
      <c r="L63" s="651">
        <v>0</v>
      </c>
      <c r="M63" s="651">
        <v>0</v>
      </c>
      <c r="N63" s="651">
        <v>0</v>
      </c>
      <c r="O63" s="651">
        <v>0</v>
      </c>
      <c r="P63" s="651">
        <v>0</v>
      </c>
      <c r="Q63" s="371">
        <f t="shared" si="3"/>
        <v>0</v>
      </c>
    </row>
    <row r="64" spans="2:17" ht="15" hidden="1">
      <c r="B64" s="276">
        <v>57</v>
      </c>
      <c r="C64" s="240" t="s">
        <v>869</v>
      </c>
      <c r="D64" s="367">
        <f>'Production Budget - TOPSHEET'!H82</f>
        <v>0</v>
      </c>
      <c r="E64" s="651">
        <v>0</v>
      </c>
      <c r="F64" s="651">
        <v>0</v>
      </c>
      <c r="G64" s="651">
        <v>0</v>
      </c>
      <c r="H64" s="651">
        <v>0</v>
      </c>
      <c r="I64" s="651">
        <v>0</v>
      </c>
      <c r="J64" s="651">
        <v>0</v>
      </c>
      <c r="K64" s="651">
        <v>0</v>
      </c>
      <c r="L64" s="651">
        <v>0</v>
      </c>
      <c r="M64" s="651">
        <v>0</v>
      </c>
      <c r="N64" s="651">
        <v>0</v>
      </c>
      <c r="O64" s="651">
        <v>0</v>
      </c>
      <c r="P64" s="651">
        <v>0</v>
      </c>
      <c r="Q64" s="371">
        <f t="shared" si="3"/>
        <v>0</v>
      </c>
    </row>
    <row r="65" spans="2:17" ht="15" hidden="1">
      <c r="B65" s="276">
        <v>58</v>
      </c>
      <c r="C65" s="240" t="s">
        <v>870</v>
      </c>
      <c r="D65" s="367">
        <f>'Production Budget - TOPSHEET'!H83</f>
        <v>0</v>
      </c>
      <c r="E65" s="651">
        <v>0</v>
      </c>
      <c r="F65" s="651">
        <v>0</v>
      </c>
      <c r="G65" s="651">
        <v>0</v>
      </c>
      <c r="H65" s="651">
        <v>0</v>
      </c>
      <c r="I65" s="651">
        <v>0</v>
      </c>
      <c r="J65" s="651">
        <v>0</v>
      </c>
      <c r="K65" s="651">
        <v>0</v>
      </c>
      <c r="L65" s="651">
        <v>0</v>
      </c>
      <c r="M65" s="651">
        <v>0</v>
      </c>
      <c r="N65" s="651">
        <v>0</v>
      </c>
      <c r="O65" s="651">
        <v>0</v>
      </c>
      <c r="P65" s="651">
        <v>0</v>
      </c>
      <c r="Q65" s="371">
        <f t="shared" si="3"/>
        <v>0</v>
      </c>
    </row>
    <row r="66" spans="2:17" ht="15" hidden="1">
      <c r="B66" s="276">
        <v>59</v>
      </c>
      <c r="C66" s="240" t="s">
        <v>871</v>
      </c>
      <c r="D66" s="367">
        <f>'Production Budget - TOPSHEET'!H84</f>
        <v>0</v>
      </c>
      <c r="E66" s="651">
        <v>0</v>
      </c>
      <c r="F66" s="651">
        <v>0</v>
      </c>
      <c r="G66" s="651">
        <v>0</v>
      </c>
      <c r="H66" s="651">
        <v>0</v>
      </c>
      <c r="I66" s="651">
        <v>0</v>
      </c>
      <c r="J66" s="651">
        <v>0</v>
      </c>
      <c r="K66" s="651">
        <v>0</v>
      </c>
      <c r="L66" s="651">
        <v>0</v>
      </c>
      <c r="M66" s="651">
        <v>0</v>
      </c>
      <c r="N66" s="651">
        <v>0</v>
      </c>
      <c r="O66" s="651">
        <v>0</v>
      </c>
      <c r="P66" s="651">
        <v>0</v>
      </c>
      <c r="Q66" s="371"/>
    </row>
    <row r="67" spans="2:17">
      <c r="B67" s="273"/>
      <c r="C67" s="274"/>
      <c r="D67" s="368"/>
      <c r="E67" s="274"/>
      <c r="F67" s="274"/>
      <c r="G67" s="274"/>
      <c r="H67" s="274"/>
      <c r="I67" s="274"/>
      <c r="J67" s="274"/>
      <c r="K67" s="274"/>
      <c r="L67" s="274"/>
      <c r="M67" s="274"/>
      <c r="N67" s="274"/>
      <c r="O67" s="274"/>
      <c r="P67" s="274"/>
      <c r="Q67" s="372"/>
    </row>
    <row r="68" spans="2:17" ht="14">
      <c r="B68" s="273"/>
      <c r="C68" s="282" t="s">
        <v>1751</v>
      </c>
      <c r="D68" s="375">
        <f>SUM(D16:D67)</f>
        <v>0</v>
      </c>
      <c r="E68" s="375">
        <f t="shared" ref="E68:P68" si="4">SUM(E16:E67)</f>
        <v>0</v>
      </c>
      <c r="F68" s="375">
        <f t="shared" si="4"/>
        <v>0</v>
      </c>
      <c r="G68" s="375">
        <f t="shared" si="4"/>
        <v>0</v>
      </c>
      <c r="H68" s="375">
        <f t="shared" si="4"/>
        <v>0</v>
      </c>
      <c r="I68" s="375">
        <f t="shared" si="4"/>
        <v>0</v>
      </c>
      <c r="J68" s="375">
        <f t="shared" si="4"/>
        <v>0</v>
      </c>
      <c r="K68" s="375">
        <f t="shared" si="4"/>
        <v>0</v>
      </c>
      <c r="L68" s="375">
        <f t="shared" si="4"/>
        <v>0</v>
      </c>
      <c r="M68" s="375">
        <f t="shared" si="4"/>
        <v>0</v>
      </c>
      <c r="N68" s="375">
        <f t="shared" si="4"/>
        <v>0</v>
      </c>
      <c r="O68" s="375">
        <f t="shared" si="4"/>
        <v>0</v>
      </c>
      <c r="P68" s="375">
        <f t="shared" si="4"/>
        <v>0</v>
      </c>
      <c r="Q68" s="376">
        <f>SUM(E68:P68)</f>
        <v>0</v>
      </c>
    </row>
    <row r="69" spans="2:17">
      <c r="B69" s="273"/>
      <c r="C69" s="274"/>
      <c r="D69" s="368"/>
      <c r="E69" s="274"/>
      <c r="F69" s="274"/>
      <c r="G69" s="274"/>
      <c r="H69" s="274"/>
      <c r="I69" s="274"/>
      <c r="J69" s="274"/>
      <c r="K69" s="274"/>
      <c r="L69" s="274"/>
      <c r="M69" s="274"/>
      <c r="N69" s="274"/>
      <c r="O69" s="274"/>
      <c r="P69" s="274"/>
      <c r="Q69" s="373"/>
    </row>
    <row r="70" spans="2:17" ht="14">
      <c r="B70" s="276">
        <v>60</v>
      </c>
      <c r="C70" s="273" t="s">
        <v>1752</v>
      </c>
      <c r="D70" s="367">
        <f>'Production Budget - TOPSHEET'!H87</f>
        <v>0</v>
      </c>
      <c r="E70" s="651">
        <v>0</v>
      </c>
      <c r="F70" s="651">
        <v>0</v>
      </c>
      <c r="G70" s="651">
        <v>0</v>
      </c>
      <c r="H70" s="651">
        <v>0</v>
      </c>
      <c r="I70" s="651">
        <v>0</v>
      </c>
      <c r="J70" s="651">
        <v>0</v>
      </c>
      <c r="K70" s="651">
        <v>0</v>
      </c>
      <c r="L70" s="651">
        <v>0</v>
      </c>
      <c r="M70" s="651">
        <v>0</v>
      </c>
      <c r="N70" s="651">
        <v>0</v>
      </c>
      <c r="O70" s="651">
        <v>0</v>
      </c>
      <c r="P70" s="651">
        <v>0</v>
      </c>
      <c r="Q70" s="371">
        <f t="shared" ref="Q70:Q79" si="5">SUM(E70:P70)</f>
        <v>0</v>
      </c>
    </row>
    <row r="71" spans="2:17" ht="14">
      <c r="B71" s="276">
        <v>61</v>
      </c>
      <c r="C71" s="273" t="s">
        <v>1753</v>
      </c>
      <c r="D71" s="367">
        <f>'Production Budget - TOPSHEET'!H88</f>
        <v>0</v>
      </c>
      <c r="E71" s="651">
        <v>0</v>
      </c>
      <c r="F71" s="651">
        <v>0</v>
      </c>
      <c r="G71" s="651">
        <v>0</v>
      </c>
      <c r="H71" s="651">
        <v>0</v>
      </c>
      <c r="I71" s="651">
        <v>0</v>
      </c>
      <c r="J71" s="651">
        <v>0</v>
      </c>
      <c r="K71" s="651">
        <v>0</v>
      </c>
      <c r="L71" s="651">
        <v>0</v>
      </c>
      <c r="M71" s="651">
        <v>0</v>
      </c>
      <c r="N71" s="651">
        <v>0</v>
      </c>
      <c r="O71" s="651">
        <v>0</v>
      </c>
      <c r="P71" s="651">
        <v>0</v>
      </c>
      <c r="Q71" s="371">
        <f t="shared" si="5"/>
        <v>0</v>
      </c>
    </row>
    <row r="72" spans="2:17" ht="14">
      <c r="B72" s="276">
        <v>62</v>
      </c>
      <c r="C72" s="273" t="s">
        <v>1754</v>
      </c>
      <c r="D72" s="367">
        <f>'Production Budget - TOPSHEET'!H89</f>
        <v>0</v>
      </c>
      <c r="E72" s="651">
        <v>0</v>
      </c>
      <c r="F72" s="651">
        <v>0</v>
      </c>
      <c r="G72" s="651">
        <v>0</v>
      </c>
      <c r="H72" s="651">
        <v>0</v>
      </c>
      <c r="I72" s="651">
        <v>0</v>
      </c>
      <c r="J72" s="651">
        <v>0</v>
      </c>
      <c r="K72" s="651">
        <v>0</v>
      </c>
      <c r="L72" s="651">
        <v>0</v>
      </c>
      <c r="M72" s="651">
        <v>0</v>
      </c>
      <c r="N72" s="651">
        <v>0</v>
      </c>
      <c r="O72" s="651">
        <v>0</v>
      </c>
      <c r="P72" s="651">
        <v>0</v>
      </c>
      <c r="Q72" s="371">
        <f t="shared" si="5"/>
        <v>0</v>
      </c>
    </row>
    <row r="73" spans="2:17" ht="14">
      <c r="B73" s="276">
        <v>63</v>
      </c>
      <c r="C73" s="273" t="s">
        <v>1755</v>
      </c>
      <c r="D73" s="367">
        <f>'Production Budget - TOPSHEET'!H90</f>
        <v>0</v>
      </c>
      <c r="E73" s="651">
        <v>0</v>
      </c>
      <c r="F73" s="651">
        <v>0</v>
      </c>
      <c r="G73" s="651">
        <v>0</v>
      </c>
      <c r="H73" s="651">
        <v>0</v>
      </c>
      <c r="I73" s="651">
        <v>0</v>
      </c>
      <c r="J73" s="651">
        <v>0</v>
      </c>
      <c r="K73" s="651">
        <v>0</v>
      </c>
      <c r="L73" s="651">
        <v>0</v>
      </c>
      <c r="M73" s="651">
        <v>0</v>
      </c>
      <c r="N73" s="651">
        <v>0</v>
      </c>
      <c r="O73" s="651">
        <v>0</v>
      </c>
      <c r="P73" s="651">
        <v>0</v>
      </c>
      <c r="Q73" s="371">
        <f t="shared" si="5"/>
        <v>0</v>
      </c>
    </row>
    <row r="74" spans="2:17" ht="14">
      <c r="B74" s="276">
        <v>64</v>
      </c>
      <c r="C74" s="273" t="s">
        <v>1756</v>
      </c>
      <c r="D74" s="367">
        <f>'Production Budget - TOPSHEET'!H91</f>
        <v>0</v>
      </c>
      <c r="E74" s="651">
        <v>0</v>
      </c>
      <c r="F74" s="651">
        <v>0</v>
      </c>
      <c r="G74" s="651">
        <v>0</v>
      </c>
      <c r="H74" s="651">
        <v>0</v>
      </c>
      <c r="I74" s="651">
        <v>0</v>
      </c>
      <c r="J74" s="651">
        <v>0</v>
      </c>
      <c r="K74" s="651">
        <v>0</v>
      </c>
      <c r="L74" s="651">
        <v>0</v>
      </c>
      <c r="M74" s="651">
        <v>0</v>
      </c>
      <c r="N74" s="651">
        <v>0</v>
      </c>
      <c r="O74" s="651">
        <v>0</v>
      </c>
      <c r="P74" s="651">
        <v>0</v>
      </c>
      <c r="Q74" s="371">
        <f t="shared" si="5"/>
        <v>0</v>
      </c>
    </row>
    <row r="75" spans="2:17" ht="14">
      <c r="B75" s="276">
        <v>65</v>
      </c>
      <c r="C75" s="273" t="s">
        <v>1757</v>
      </c>
      <c r="D75" s="367">
        <f>'Production Budget - TOPSHEET'!H92</f>
        <v>0</v>
      </c>
      <c r="E75" s="651">
        <v>0</v>
      </c>
      <c r="F75" s="651">
        <v>0</v>
      </c>
      <c r="G75" s="651">
        <v>0</v>
      </c>
      <c r="H75" s="651">
        <v>0</v>
      </c>
      <c r="I75" s="651">
        <v>0</v>
      </c>
      <c r="J75" s="651">
        <v>0</v>
      </c>
      <c r="K75" s="651">
        <v>0</v>
      </c>
      <c r="L75" s="651">
        <v>0</v>
      </c>
      <c r="M75" s="651">
        <v>0</v>
      </c>
      <c r="N75" s="651">
        <v>0</v>
      </c>
      <c r="O75" s="651">
        <v>0</v>
      </c>
      <c r="P75" s="651">
        <v>0</v>
      </c>
      <c r="Q75" s="371">
        <f t="shared" si="5"/>
        <v>0</v>
      </c>
    </row>
    <row r="76" spans="2:17" ht="14">
      <c r="B76" s="276">
        <v>66</v>
      </c>
      <c r="C76" s="273" t="s">
        <v>878</v>
      </c>
      <c r="D76" s="367">
        <f>'Production Budget - TOPSHEET'!H93</f>
        <v>0</v>
      </c>
      <c r="E76" s="651">
        <v>0</v>
      </c>
      <c r="F76" s="651">
        <v>0</v>
      </c>
      <c r="G76" s="651">
        <v>0</v>
      </c>
      <c r="H76" s="651">
        <v>0</v>
      </c>
      <c r="I76" s="651">
        <v>0</v>
      </c>
      <c r="J76" s="651">
        <v>0</v>
      </c>
      <c r="K76" s="651">
        <v>0</v>
      </c>
      <c r="L76" s="651">
        <v>0</v>
      </c>
      <c r="M76" s="651">
        <v>0</v>
      </c>
      <c r="N76" s="651">
        <v>0</v>
      </c>
      <c r="O76" s="651">
        <v>0</v>
      </c>
      <c r="P76" s="651">
        <v>0</v>
      </c>
      <c r="Q76" s="371">
        <f t="shared" si="5"/>
        <v>0</v>
      </c>
    </row>
    <row r="77" spans="2:17" ht="28">
      <c r="B77" s="276">
        <v>67</v>
      </c>
      <c r="C77" s="350" t="s">
        <v>1758</v>
      </c>
      <c r="D77" s="367">
        <f>'Production Budget - TOPSHEET'!H94</f>
        <v>0</v>
      </c>
      <c r="E77" s="651">
        <v>0</v>
      </c>
      <c r="F77" s="651">
        <v>0</v>
      </c>
      <c r="G77" s="651">
        <v>0</v>
      </c>
      <c r="H77" s="651">
        <v>0</v>
      </c>
      <c r="I77" s="651">
        <v>0</v>
      </c>
      <c r="J77" s="651">
        <v>0</v>
      </c>
      <c r="K77" s="651">
        <v>0</v>
      </c>
      <c r="L77" s="651">
        <v>0</v>
      </c>
      <c r="M77" s="651">
        <v>0</v>
      </c>
      <c r="N77" s="651">
        <v>0</v>
      </c>
      <c r="O77" s="651">
        <v>0</v>
      </c>
      <c r="P77" s="651">
        <v>0</v>
      </c>
      <c r="Q77" s="371">
        <f t="shared" si="5"/>
        <v>0</v>
      </c>
    </row>
    <row r="78" spans="2:17">
      <c r="B78" s="276">
        <v>68</v>
      </c>
      <c r="C78" s="351" t="s">
        <v>1759</v>
      </c>
      <c r="D78" s="367">
        <f>'Production Budget - TOPSHEET'!H95</f>
        <v>0</v>
      </c>
      <c r="E78" s="651">
        <v>0</v>
      </c>
      <c r="F78" s="651">
        <v>0</v>
      </c>
      <c r="G78" s="651">
        <v>0</v>
      </c>
      <c r="H78" s="651">
        <v>0</v>
      </c>
      <c r="I78" s="651">
        <v>0</v>
      </c>
      <c r="J78" s="651">
        <v>0</v>
      </c>
      <c r="K78" s="651">
        <v>0</v>
      </c>
      <c r="L78" s="651">
        <v>0</v>
      </c>
      <c r="M78" s="651">
        <v>0</v>
      </c>
      <c r="N78" s="651">
        <v>0</v>
      </c>
      <c r="O78" s="651">
        <v>0</v>
      </c>
      <c r="P78" s="651">
        <v>0</v>
      </c>
      <c r="Q78" s="371">
        <f t="shared" si="5"/>
        <v>0</v>
      </c>
    </row>
    <row r="79" spans="2:17" ht="14">
      <c r="B79" s="276">
        <v>69</v>
      </c>
      <c r="C79" s="273" t="s">
        <v>881</v>
      </c>
      <c r="D79" s="367">
        <f>'Production Budget - TOPSHEET'!H96</f>
        <v>0</v>
      </c>
      <c r="E79" s="651">
        <v>0</v>
      </c>
      <c r="F79" s="651">
        <v>0</v>
      </c>
      <c r="G79" s="651">
        <v>0</v>
      </c>
      <c r="H79" s="651">
        <v>0</v>
      </c>
      <c r="I79" s="651">
        <v>0</v>
      </c>
      <c r="J79" s="651">
        <v>0</v>
      </c>
      <c r="K79" s="651">
        <v>0</v>
      </c>
      <c r="L79" s="651">
        <v>0</v>
      </c>
      <c r="M79" s="651">
        <v>0</v>
      </c>
      <c r="N79" s="651">
        <v>0</v>
      </c>
      <c r="O79" s="651">
        <v>0</v>
      </c>
      <c r="P79" s="651">
        <v>0</v>
      </c>
      <c r="Q79" s="371">
        <f t="shared" si="5"/>
        <v>0</v>
      </c>
    </row>
    <row r="80" spans="2:17">
      <c r="B80" s="273"/>
      <c r="C80" s="273"/>
      <c r="D80" s="368"/>
      <c r="E80" s="274"/>
      <c r="F80" s="274"/>
      <c r="G80" s="274"/>
      <c r="H80" s="274"/>
      <c r="I80" s="274"/>
      <c r="J80" s="274"/>
      <c r="K80" s="274"/>
      <c r="L80" s="274"/>
      <c r="M80" s="274"/>
      <c r="N80" s="274"/>
      <c r="O80" s="274"/>
      <c r="P80" s="274"/>
      <c r="Q80" s="372"/>
    </row>
    <row r="81" spans="2:17" s="281" customFormat="1" ht="14">
      <c r="B81" s="273"/>
      <c r="C81" s="282" t="s">
        <v>1760</v>
      </c>
      <c r="D81" s="375">
        <f>SUM(D70:D79)</f>
        <v>0</v>
      </c>
      <c r="E81" s="375">
        <f t="shared" ref="E81:P81" si="6">SUM(E70:E79)</f>
        <v>0</v>
      </c>
      <c r="F81" s="375">
        <f t="shared" si="6"/>
        <v>0</v>
      </c>
      <c r="G81" s="375">
        <f t="shared" si="6"/>
        <v>0</v>
      </c>
      <c r="H81" s="375">
        <f t="shared" si="6"/>
        <v>0</v>
      </c>
      <c r="I81" s="375">
        <f t="shared" si="6"/>
        <v>0</v>
      </c>
      <c r="J81" s="375">
        <f t="shared" si="6"/>
        <v>0</v>
      </c>
      <c r="K81" s="375">
        <f t="shared" si="6"/>
        <v>0</v>
      </c>
      <c r="L81" s="375">
        <f t="shared" si="6"/>
        <v>0</v>
      </c>
      <c r="M81" s="375">
        <f t="shared" si="6"/>
        <v>0</v>
      </c>
      <c r="N81" s="375">
        <f t="shared" si="6"/>
        <v>0</v>
      </c>
      <c r="O81" s="375">
        <f t="shared" si="6"/>
        <v>0</v>
      </c>
      <c r="P81" s="375">
        <f t="shared" si="6"/>
        <v>0</v>
      </c>
      <c r="Q81" s="376">
        <f>SUM(E81:P81)</f>
        <v>0</v>
      </c>
    </row>
    <row r="82" spans="2:17">
      <c r="B82" s="273"/>
      <c r="C82" s="273"/>
      <c r="D82" s="368"/>
      <c r="E82" s="274"/>
      <c r="F82" s="274"/>
      <c r="G82" s="274"/>
      <c r="H82" s="274"/>
      <c r="I82" s="274"/>
      <c r="J82" s="274"/>
      <c r="K82" s="274"/>
      <c r="L82" s="274"/>
      <c r="M82" s="274"/>
      <c r="N82" s="274"/>
      <c r="O82" s="274"/>
      <c r="P82" s="274"/>
      <c r="Q82" s="372"/>
    </row>
    <row r="83" spans="2:17" s="281" customFormat="1" ht="28">
      <c r="B83" s="273"/>
      <c r="C83" s="282" t="s">
        <v>1761</v>
      </c>
      <c r="D83" s="369">
        <f>D81+D68</f>
        <v>0</v>
      </c>
      <c r="E83" s="369">
        <f t="shared" ref="E83:Q83" si="7">E81+E68</f>
        <v>0</v>
      </c>
      <c r="F83" s="369">
        <f t="shared" si="7"/>
        <v>0</v>
      </c>
      <c r="G83" s="369">
        <f t="shared" si="7"/>
        <v>0</v>
      </c>
      <c r="H83" s="369">
        <f t="shared" si="7"/>
        <v>0</v>
      </c>
      <c r="I83" s="369">
        <f t="shared" si="7"/>
        <v>0</v>
      </c>
      <c r="J83" s="369">
        <f t="shared" si="7"/>
        <v>0</v>
      </c>
      <c r="K83" s="369">
        <f t="shared" si="7"/>
        <v>0</v>
      </c>
      <c r="L83" s="369">
        <f t="shared" si="7"/>
        <v>0</v>
      </c>
      <c r="M83" s="369">
        <f t="shared" si="7"/>
        <v>0</v>
      </c>
      <c r="N83" s="369">
        <f t="shared" si="7"/>
        <v>0</v>
      </c>
      <c r="O83" s="369">
        <f t="shared" si="7"/>
        <v>0</v>
      </c>
      <c r="P83" s="369">
        <f t="shared" si="7"/>
        <v>0</v>
      </c>
      <c r="Q83" s="371">
        <f t="shared" si="7"/>
        <v>0</v>
      </c>
    </row>
    <row r="84" spans="2:17">
      <c r="B84" s="273"/>
      <c r="C84" s="273"/>
      <c r="D84" s="368"/>
      <c r="E84" s="274"/>
      <c r="F84" s="274"/>
      <c r="G84" s="274"/>
      <c r="H84" s="274"/>
      <c r="I84" s="274"/>
      <c r="J84" s="274"/>
      <c r="K84" s="274"/>
      <c r="L84" s="274"/>
      <c r="M84" s="274"/>
      <c r="N84" s="274"/>
      <c r="O84" s="274"/>
      <c r="P84" s="274"/>
      <c r="Q84" s="372"/>
    </row>
    <row r="85" spans="2:17" ht="14">
      <c r="B85" s="857">
        <v>70</v>
      </c>
      <c r="C85" s="273" t="s">
        <v>3008</v>
      </c>
      <c r="D85" s="367">
        <f>'Production Budget - TOPSHEET'!H100</f>
        <v>0</v>
      </c>
      <c r="E85" s="651">
        <v>0</v>
      </c>
      <c r="F85" s="651">
        <v>0</v>
      </c>
      <c r="G85" s="651">
        <v>0</v>
      </c>
      <c r="H85" s="651">
        <v>0</v>
      </c>
      <c r="I85" s="651">
        <v>0</v>
      </c>
      <c r="J85" s="651">
        <v>0</v>
      </c>
      <c r="K85" s="651">
        <v>0</v>
      </c>
      <c r="L85" s="651">
        <v>0</v>
      </c>
      <c r="M85" s="651">
        <v>0</v>
      </c>
      <c r="N85" s="651">
        <v>0</v>
      </c>
      <c r="O85" s="651">
        <v>0</v>
      </c>
      <c r="P85" s="651">
        <v>0</v>
      </c>
      <c r="Q85" s="371">
        <f>SUM(E85:P85)</f>
        <v>0</v>
      </c>
    </row>
    <row r="86" spans="2:17" ht="14">
      <c r="B86" s="276">
        <v>71</v>
      </c>
      <c r="C86" s="273" t="s">
        <v>1762</v>
      </c>
      <c r="D86" s="367">
        <f>'Production Budget - TOPSHEET'!H101</f>
        <v>0</v>
      </c>
      <c r="E86" s="651">
        <v>0</v>
      </c>
      <c r="F86" s="651">
        <v>0</v>
      </c>
      <c r="G86" s="651">
        <v>0</v>
      </c>
      <c r="H86" s="651">
        <v>0</v>
      </c>
      <c r="I86" s="651">
        <v>0</v>
      </c>
      <c r="J86" s="651">
        <v>0</v>
      </c>
      <c r="K86" s="651">
        <v>0</v>
      </c>
      <c r="L86" s="651">
        <v>0</v>
      </c>
      <c r="M86" s="651">
        <v>0</v>
      </c>
      <c r="N86" s="651">
        <v>0</v>
      </c>
      <c r="O86" s="651">
        <v>0</v>
      </c>
      <c r="P86" s="651">
        <v>0</v>
      </c>
      <c r="Q86" s="371">
        <f>SUM(E86:P86)</f>
        <v>0</v>
      </c>
    </row>
    <row r="87" spans="2:17" ht="14">
      <c r="B87" s="276">
        <v>72</v>
      </c>
      <c r="C87" s="273" t="s">
        <v>1763</v>
      </c>
      <c r="D87" s="367">
        <f>'Production Budget - TOPSHEET'!H102</f>
        <v>0</v>
      </c>
      <c r="E87" s="651">
        <v>0</v>
      </c>
      <c r="F87" s="651">
        <v>0</v>
      </c>
      <c r="G87" s="651">
        <v>0</v>
      </c>
      <c r="H87" s="651">
        <v>0</v>
      </c>
      <c r="I87" s="651">
        <v>0</v>
      </c>
      <c r="J87" s="651">
        <v>0</v>
      </c>
      <c r="K87" s="651">
        <v>0</v>
      </c>
      <c r="L87" s="651">
        <v>0</v>
      </c>
      <c r="M87" s="651">
        <v>0</v>
      </c>
      <c r="N87" s="651">
        <v>0</v>
      </c>
      <c r="O87" s="651">
        <v>0</v>
      </c>
      <c r="P87" s="651">
        <v>0</v>
      </c>
      <c r="Q87" s="371">
        <f>SUM(E87:P87)</f>
        <v>0</v>
      </c>
    </row>
    <row r="88" spans="2:17">
      <c r="B88" s="282"/>
      <c r="C88" s="282"/>
      <c r="D88" s="370"/>
      <c r="E88" s="278"/>
      <c r="F88" s="278"/>
      <c r="G88" s="278"/>
      <c r="H88" s="278"/>
      <c r="I88" s="278"/>
      <c r="J88" s="278"/>
      <c r="K88" s="278"/>
      <c r="L88" s="278"/>
      <c r="M88" s="278"/>
      <c r="N88" s="278"/>
      <c r="O88" s="278"/>
      <c r="P88" s="278"/>
      <c r="Q88" s="374"/>
    </row>
    <row r="89" spans="2:17" ht="14">
      <c r="B89" s="282"/>
      <c r="C89" s="282" t="s">
        <v>1764</v>
      </c>
      <c r="D89" s="375">
        <f t="shared" ref="D89:P89" si="8">SUM(D85:D87)</f>
        <v>0</v>
      </c>
      <c r="E89" s="375">
        <f t="shared" si="8"/>
        <v>0</v>
      </c>
      <c r="F89" s="375">
        <f t="shared" si="8"/>
        <v>0</v>
      </c>
      <c r="G89" s="375">
        <f t="shared" si="8"/>
        <v>0</v>
      </c>
      <c r="H89" s="375">
        <f t="shared" si="8"/>
        <v>0</v>
      </c>
      <c r="I89" s="375">
        <f t="shared" si="8"/>
        <v>0</v>
      </c>
      <c r="J89" s="375">
        <f t="shared" si="8"/>
        <v>0</v>
      </c>
      <c r="K89" s="375">
        <f t="shared" si="8"/>
        <v>0</v>
      </c>
      <c r="L89" s="375">
        <f t="shared" si="8"/>
        <v>0</v>
      </c>
      <c r="M89" s="375">
        <f t="shared" si="8"/>
        <v>0</v>
      </c>
      <c r="N89" s="375">
        <f t="shared" si="8"/>
        <v>0</v>
      </c>
      <c r="O89" s="375">
        <f t="shared" si="8"/>
        <v>0</v>
      </c>
      <c r="P89" s="375">
        <f t="shared" si="8"/>
        <v>0</v>
      </c>
      <c r="Q89" s="376">
        <f>SUM(E89:P89)</f>
        <v>0</v>
      </c>
    </row>
    <row r="90" spans="2:17">
      <c r="B90" s="282"/>
      <c r="C90" s="282"/>
      <c r="D90" s="370"/>
      <c r="E90" s="278"/>
      <c r="F90" s="278"/>
      <c r="G90" s="278"/>
      <c r="H90" s="278"/>
      <c r="I90" s="278"/>
      <c r="J90" s="278"/>
      <c r="K90" s="278"/>
      <c r="L90" s="278"/>
      <c r="M90" s="278"/>
      <c r="N90" s="278"/>
      <c r="O90" s="278"/>
      <c r="P90" s="278"/>
      <c r="Q90" s="374"/>
    </row>
    <row r="91" spans="2:17" ht="14">
      <c r="B91" s="276">
        <v>80</v>
      </c>
      <c r="C91" s="273" t="s">
        <v>1678</v>
      </c>
      <c r="D91" s="367">
        <f>'Production Budget - TOPSHEET'!H105</f>
        <v>0</v>
      </c>
      <c r="E91" s="651">
        <v>0</v>
      </c>
      <c r="F91" s="651">
        <v>0</v>
      </c>
      <c r="G91" s="651">
        <v>0</v>
      </c>
      <c r="H91" s="651">
        <v>0</v>
      </c>
      <c r="I91" s="651">
        <v>0</v>
      </c>
      <c r="J91" s="651">
        <v>0</v>
      </c>
      <c r="K91" s="651">
        <v>0</v>
      </c>
      <c r="L91" s="651">
        <v>0</v>
      </c>
      <c r="M91" s="651">
        <v>0</v>
      </c>
      <c r="N91" s="651">
        <v>0</v>
      </c>
      <c r="O91" s="651">
        <v>0</v>
      </c>
      <c r="P91" s="651">
        <v>0</v>
      </c>
      <c r="Q91" s="371">
        <f>SUM(E91:P91)</f>
        <v>0</v>
      </c>
    </row>
    <row r="92" spans="2:17">
      <c r="B92" s="282"/>
      <c r="C92" s="282"/>
      <c r="D92" s="370"/>
      <c r="E92" s="278"/>
      <c r="F92" s="278"/>
      <c r="G92" s="278"/>
      <c r="H92" s="278"/>
      <c r="I92" s="278"/>
      <c r="J92" s="278"/>
      <c r="K92" s="278"/>
      <c r="L92" s="278"/>
      <c r="M92" s="278"/>
      <c r="N92" s="278"/>
      <c r="O92" s="278"/>
      <c r="P92" s="278"/>
      <c r="Q92" s="374"/>
    </row>
    <row r="93" spans="2:17" ht="14">
      <c r="B93" s="282"/>
      <c r="C93" s="282" t="s">
        <v>1765</v>
      </c>
      <c r="D93" s="369">
        <f t="shared" ref="D93:P93" si="9">D91+D89+D83+D14</f>
        <v>0</v>
      </c>
      <c r="E93" s="369">
        <f t="shared" si="9"/>
        <v>0</v>
      </c>
      <c r="F93" s="369">
        <f t="shared" si="9"/>
        <v>0</v>
      </c>
      <c r="G93" s="369">
        <f t="shared" si="9"/>
        <v>0</v>
      </c>
      <c r="H93" s="369">
        <f t="shared" si="9"/>
        <v>0</v>
      </c>
      <c r="I93" s="369">
        <f t="shared" si="9"/>
        <v>0</v>
      </c>
      <c r="J93" s="369">
        <f t="shared" si="9"/>
        <v>0</v>
      </c>
      <c r="K93" s="369">
        <f t="shared" si="9"/>
        <v>0</v>
      </c>
      <c r="L93" s="369">
        <f t="shared" si="9"/>
        <v>0</v>
      </c>
      <c r="M93" s="369">
        <f t="shared" si="9"/>
        <v>0</v>
      </c>
      <c r="N93" s="369">
        <f t="shared" si="9"/>
        <v>0</v>
      </c>
      <c r="O93" s="369">
        <f t="shared" si="9"/>
        <v>0</v>
      </c>
      <c r="P93" s="369">
        <f t="shared" si="9"/>
        <v>0</v>
      </c>
      <c r="Q93" s="371">
        <f>SUM(E93:P93)</f>
        <v>0</v>
      </c>
    </row>
    <row r="94" spans="2:17">
      <c r="B94" s="282"/>
      <c r="C94" s="282"/>
      <c r="D94" s="370"/>
      <c r="E94" s="278"/>
      <c r="F94" s="278"/>
      <c r="G94" s="278"/>
      <c r="H94" s="278"/>
      <c r="I94" s="278"/>
      <c r="J94" s="278"/>
      <c r="K94" s="278"/>
      <c r="L94" s="278"/>
      <c r="M94" s="278"/>
      <c r="N94" s="278"/>
      <c r="O94" s="278"/>
      <c r="P94" s="278"/>
      <c r="Q94" s="374"/>
    </row>
    <row r="95" spans="2:17" ht="14">
      <c r="B95" s="276">
        <v>81</v>
      </c>
      <c r="C95" s="273" t="s">
        <v>1766</v>
      </c>
      <c r="D95" s="367">
        <f>'Production Budget - TOPSHEET'!H106</f>
        <v>0</v>
      </c>
      <c r="E95" s="651">
        <v>0</v>
      </c>
      <c r="F95" s="651">
        <v>0</v>
      </c>
      <c r="G95" s="651">
        <v>0</v>
      </c>
      <c r="H95" s="651">
        <v>0</v>
      </c>
      <c r="I95" s="651">
        <v>0</v>
      </c>
      <c r="J95" s="651">
        <v>0</v>
      </c>
      <c r="K95" s="651">
        <v>0</v>
      </c>
      <c r="L95" s="651">
        <v>0</v>
      </c>
      <c r="M95" s="651">
        <v>0</v>
      </c>
      <c r="N95" s="651">
        <v>0</v>
      </c>
      <c r="O95" s="651">
        <v>0</v>
      </c>
      <c r="P95" s="651">
        <v>0</v>
      </c>
      <c r="Q95" s="371">
        <f>SUM(E95:P95)</f>
        <v>0</v>
      </c>
    </row>
    <row r="96" spans="2:17">
      <c r="B96" s="276"/>
      <c r="C96" s="273"/>
      <c r="D96" s="277"/>
      <c r="E96" s="277"/>
      <c r="F96" s="277"/>
      <c r="G96" s="277"/>
      <c r="H96" s="277"/>
      <c r="I96" s="277"/>
      <c r="J96" s="277"/>
      <c r="K96" s="277"/>
      <c r="L96" s="277"/>
      <c r="M96" s="277"/>
      <c r="N96" s="277"/>
      <c r="O96" s="277"/>
      <c r="P96" s="277"/>
      <c r="Q96" s="279"/>
    </row>
    <row r="97" spans="2:17" ht="26">
      <c r="B97" s="855">
        <v>85</v>
      </c>
      <c r="C97" s="856" t="s">
        <v>3007</v>
      </c>
      <c r="D97" s="367">
        <f>'Production Budget - TOPSHEET'!H109</f>
        <v>0</v>
      </c>
      <c r="E97" s="280">
        <v>0</v>
      </c>
      <c r="F97" s="280">
        <v>0</v>
      </c>
      <c r="G97" s="280">
        <v>0</v>
      </c>
      <c r="H97" s="280">
        <v>0</v>
      </c>
      <c r="I97" s="280">
        <v>0</v>
      </c>
      <c r="J97" s="280">
        <v>0</v>
      </c>
      <c r="K97" s="280">
        <v>0</v>
      </c>
      <c r="L97" s="280">
        <v>0</v>
      </c>
      <c r="M97" s="280">
        <v>0</v>
      </c>
      <c r="N97" s="280">
        <v>0</v>
      </c>
      <c r="O97" s="280">
        <v>0</v>
      </c>
      <c r="P97" s="280">
        <v>0</v>
      </c>
      <c r="Q97" s="371">
        <f>SUM(E97:P97)</f>
        <v>0</v>
      </c>
    </row>
    <row r="98" spans="2:17" s="281" customFormat="1" ht="24.75" customHeight="1">
      <c r="B98" s="282"/>
      <c r="C98" s="282" t="s">
        <v>1767</v>
      </c>
      <c r="D98" s="377">
        <f>SUM(D14,D68,D81,D89,D91,D95,D96,D97)</f>
        <v>0</v>
      </c>
      <c r="E98" s="377">
        <f t="shared" ref="E98:Q98" si="10">SUM(E14,E68,E81,E89,E91,E95,E96,E97)</f>
        <v>0</v>
      </c>
      <c r="F98" s="377">
        <f t="shared" si="10"/>
        <v>0</v>
      </c>
      <c r="G98" s="377">
        <f t="shared" si="10"/>
        <v>0</v>
      </c>
      <c r="H98" s="377">
        <f t="shared" si="10"/>
        <v>0</v>
      </c>
      <c r="I98" s="377">
        <f t="shared" si="10"/>
        <v>0</v>
      </c>
      <c r="J98" s="377">
        <f t="shared" si="10"/>
        <v>0</v>
      </c>
      <c r="K98" s="377">
        <f t="shared" si="10"/>
        <v>0</v>
      </c>
      <c r="L98" s="377">
        <f t="shared" si="10"/>
        <v>0</v>
      </c>
      <c r="M98" s="377">
        <f t="shared" si="10"/>
        <v>0</v>
      </c>
      <c r="N98" s="377">
        <f t="shared" si="10"/>
        <v>0</v>
      </c>
      <c r="O98" s="377">
        <f t="shared" si="10"/>
        <v>0</v>
      </c>
      <c r="P98" s="377">
        <f t="shared" si="10"/>
        <v>0</v>
      </c>
      <c r="Q98" s="378">
        <f t="shared" si="10"/>
        <v>0</v>
      </c>
    </row>
    <row r="99" spans="2:17">
      <c r="B99" s="282"/>
      <c r="C99" s="282"/>
      <c r="D99" s="284"/>
      <c r="E99" s="284"/>
      <c r="F99" s="284"/>
      <c r="G99" s="284"/>
      <c r="H99" s="284"/>
      <c r="I99" s="284"/>
      <c r="J99" s="284"/>
      <c r="K99" s="284"/>
      <c r="L99" s="284"/>
      <c r="M99" s="284"/>
      <c r="N99" s="284"/>
      <c r="O99" s="284"/>
      <c r="P99" s="284"/>
      <c r="Q99" s="285"/>
    </row>
    <row r="100" spans="2:17" ht="14">
      <c r="B100" s="282"/>
      <c r="C100" s="273" t="s">
        <v>1768</v>
      </c>
      <c r="D100" s="652">
        <v>0</v>
      </c>
      <c r="E100" s="652">
        <v>0</v>
      </c>
      <c r="F100" s="652">
        <v>0</v>
      </c>
      <c r="G100" s="652">
        <v>0</v>
      </c>
      <c r="H100" s="652">
        <v>0</v>
      </c>
      <c r="I100" s="652">
        <v>0</v>
      </c>
      <c r="J100" s="652">
        <v>0</v>
      </c>
      <c r="K100" s="652">
        <v>0</v>
      </c>
      <c r="L100" s="652">
        <v>0</v>
      </c>
      <c r="M100" s="652">
        <v>0</v>
      </c>
      <c r="N100" s="652">
        <v>0</v>
      </c>
      <c r="O100" s="652">
        <v>0</v>
      </c>
      <c r="P100" s="652">
        <v>0</v>
      </c>
      <c r="Q100" s="285"/>
    </row>
    <row r="101" spans="2:17">
      <c r="B101" s="282"/>
      <c r="C101" s="282"/>
      <c r="D101" s="653"/>
      <c r="E101" s="286"/>
      <c r="F101" s="286"/>
      <c r="G101" s="286"/>
      <c r="H101" s="286"/>
      <c r="I101" s="286"/>
      <c r="J101" s="286"/>
      <c r="K101" s="286"/>
      <c r="L101" s="286"/>
      <c r="M101" s="286"/>
      <c r="N101" s="286"/>
      <c r="O101" s="286"/>
      <c r="P101" s="286"/>
      <c r="Q101" s="287"/>
    </row>
    <row r="102" spans="2:17" ht="15.75" customHeight="1">
      <c r="B102" s="282"/>
      <c r="C102" s="273" t="s">
        <v>1769</v>
      </c>
      <c r="D102" s="651">
        <v>0</v>
      </c>
      <c r="E102" s="651">
        <v>0</v>
      </c>
      <c r="F102" s="651">
        <v>0</v>
      </c>
      <c r="G102" s="651">
        <v>0</v>
      </c>
      <c r="H102" s="651">
        <v>0</v>
      </c>
      <c r="I102" s="651">
        <v>0</v>
      </c>
      <c r="J102" s="651">
        <v>0</v>
      </c>
      <c r="K102" s="651">
        <v>0</v>
      </c>
      <c r="L102" s="651">
        <v>0</v>
      </c>
      <c r="M102" s="651">
        <v>0</v>
      </c>
      <c r="N102" s="651">
        <v>0</v>
      </c>
      <c r="O102" s="651">
        <v>0</v>
      </c>
      <c r="P102" s="651">
        <v>0</v>
      </c>
      <c r="Q102" s="371">
        <f>SUM(E102:P102)</f>
        <v>0</v>
      </c>
    </row>
    <row r="103" spans="2:17" ht="15" customHeight="1">
      <c r="B103" s="282"/>
      <c r="C103" s="273" t="s">
        <v>1770</v>
      </c>
      <c r="D103" s="651">
        <v>0</v>
      </c>
      <c r="E103" s="651">
        <v>0</v>
      </c>
      <c r="F103" s="651">
        <v>0</v>
      </c>
      <c r="G103" s="651">
        <v>0</v>
      </c>
      <c r="H103" s="651">
        <v>0</v>
      </c>
      <c r="I103" s="651">
        <v>0</v>
      </c>
      <c r="J103" s="651">
        <v>0</v>
      </c>
      <c r="K103" s="651">
        <v>0</v>
      </c>
      <c r="L103" s="651">
        <v>0</v>
      </c>
      <c r="M103" s="651">
        <v>0</v>
      </c>
      <c r="N103" s="651">
        <v>0</v>
      </c>
      <c r="O103" s="651">
        <v>0</v>
      </c>
      <c r="P103" s="651">
        <v>0</v>
      </c>
      <c r="Q103" s="371">
        <f t="shared" ref="Q103:Q111" si="11">SUM(E103:P103)</f>
        <v>0</v>
      </c>
    </row>
    <row r="104" spans="2:17" ht="14">
      <c r="B104" s="282"/>
      <c r="C104" s="273" t="s">
        <v>1771</v>
      </c>
      <c r="D104" s="651">
        <v>0</v>
      </c>
      <c r="E104" s="651">
        <v>0</v>
      </c>
      <c r="F104" s="651">
        <v>0</v>
      </c>
      <c r="G104" s="651">
        <v>0</v>
      </c>
      <c r="H104" s="651">
        <v>0</v>
      </c>
      <c r="I104" s="651">
        <v>0</v>
      </c>
      <c r="J104" s="651">
        <v>0</v>
      </c>
      <c r="K104" s="651">
        <v>0</v>
      </c>
      <c r="L104" s="651">
        <v>0</v>
      </c>
      <c r="M104" s="651">
        <v>0</v>
      </c>
      <c r="N104" s="651">
        <v>0</v>
      </c>
      <c r="O104" s="651">
        <v>0</v>
      </c>
      <c r="P104" s="651">
        <v>0</v>
      </c>
      <c r="Q104" s="371">
        <f t="shared" si="11"/>
        <v>0</v>
      </c>
    </row>
    <row r="105" spans="2:17" ht="14">
      <c r="B105" s="282"/>
      <c r="C105" s="273" t="s">
        <v>1772</v>
      </c>
      <c r="D105" s="651">
        <v>0</v>
      </c>
      <c r="E105" s="651">
        <v>0</v>
      </c>
      <c r="F105" s="651">
        <v>0</v>
      </c>
      <c r="G105" s="651">
        <v>0</v>
      </c>
      <c r="H105" s="651">
        <v>0</v>
      </c>
      <c r="I105" s="651">
        <v>0</v>
      </c>
      <c r="J105" s="651">
        <v>0</v>
      </c>
      <c r="K105" s="651">
        <v>0</v>
      </c>
      <c r="L105" s="651">
        <v>0</v>
      </c>
      <c r="M105" s="651">
        <v>0</v>
      </c>
      <c r="N105" s="651">
        <v>0</v>
      </c>
      <c r="O105" s="651">
        <v>0</v>
      </c>
      <c r="P105" s="651">
        <v>0</v>
      </c>
      <c r="Q105" s="371">
        <f t="shared" si="11"/>
        <v>0</v>
      </c>
    </row>
    <row r="106" spans="2:17">
      <c r="B106" s="282"/>
      <c r="C106" s="274" t="s">
        <v>2862</v>
      </c>
      <c r="D106" s="367">
        <f>'Financial Structure'!F4</f>
        <v>0</v>
      </c>
      <c r="E106" s="651">
        <v>0</v>
      </c>
      <c r="F106" s="651">
        <v>0</v>
      </c>
      <c r="G106" s="651">
        <v>0</v>
      </c>
      <c r="H106" s="651">
        <v>0</v>
      </c>
      <c r="I106" s="651">
        <v>0</v>
      </c>
      <c r="J106" s="651">
        <v>0</v>
      </c>
      <c r="K106" s="651">
        <v>0</v>
      </c>
      <c r="L106" s="651">
        <v>0</v>
      </c>
      <c r="M106" s="651">
        <v>0</v>
      </c>
      <c r="N106" s="651">
        <v>0</v>
      </c>
      <c r="O106" s="651">
        <v>0</v>
      </c>
      <c r="P106" s="651">
        <v>0</v>
      </c>
      <c r="Q106" s="371">
        <f t="shared" si="11"/>
        <v>0</v>
      </c>
    </row>
    <row r="107" spans="2:17" ht="12" customHeight="1">
      <c r="B107" s="282"/>
      <c r="C107" s="273" t="s">
        <v>1773</v>
      </c>
      <c r="D107" s="651">
        <v>0</v>
      </c>
      <c r="E107" s="651">
        <v>0</v>
      </c>
      <c r="F107" s="651">
        <v>0</v>
      </c>
      <c r="G107" s="651">
        <v>0</v>
      </c>
      <c r="H107" s="651">
        <v>0</v>
      </c>
      <c r="I107" s="651">
        <v>0</v>
      </c>
      <c r="J107" s="651">
        <v>0</v>
      </c>
      <c r="K107" s="651">
        <v>0</v>
      </c>
      <c r="L107" s="651">
        <v>0</v>
      </c>
      <c r="M107" s="651">
        <v>0</v>
      </c>
      <c r="N107" s="651">
        <v>0</v>
      </c>
      <c r="O107" s="651">
        <v>0</v>
      </c>
      <c r="P107" s="651">
        <v>0</v>
      </c>
      <c r="Q107" s="371">
        <f>SUM(E107:P107)</f>
        <v>0</v>
      </c>
    </row>
    <row r="108" spans="2:17" ht="14">
      <c r="B108" s="282"/>
      <c r="C108" s="273" t="s">
        <v>1774</v>
      </c>
      <c r="D108" s="651">
        <v>0</v>
      </c>
      <c r="E108" s="651">
        <v>0</v>
      </c>
      <c r="F108" s="651">
        <v>0</v>
      </c>
      <c r="G108" s="651">
        <v>0</v>
      </c>
      <c r="H108" s="651">
        <v>0</v>
      </c>
      <c r="I108" s="651">
        <v>0</v>
      </c>
      <c r="J108" s="651">
        <v>0</v>
      </c>
      <c r="K108" s="651">
        <v>0</v>
      </c>
      <c r="L108" s="651">
        <v>0</v>
      </c>
      <c r="M108" s="651">
        <v>0</v>
      </c>
      <c r="N108" s="651">
        <v>0</v>
      </c>
      <c r="O108" s="651">
        <v>0</v>
      </c>
      <c r="P108" s="651">
        <v>0</v>
      </c>
      <c r="Q108" s="371">
        <f t="shared" si="11"/>
        <v>0</v>
      </c>
    </row>
    <row r="109" spans="2:17" ht="14">
      <c r="B109" s="282"/>
      <c r="C109" s="273" t="s">
        <v>1775</v>
      </c>
      <c r="D109" s="651">
        <v>0</v>
      </c>
      <c r="E109" s="651">
        <v>0</v>
      </c>
      <c r="F109" s="651">
        <v>0</v>
      </c>
      <c r="G109" s="651">
        <v>0</v>
      </c>
      <c r="H109" s="651">
        <v>0</v>
      </c>
      <c r="I109" s="651">
        <v>0</v>
      </c>
      <c r="J109" s="651">
        <v>0</v>
      </c>
      <c r="K109" s="651">
        <v>0</v>
      </c>
      <c r="L109" s="651">
        <v>0</v>
      </c>
      <c r="M109" s="651">
        <v>0</v>
      </c>
      <c r="N109" s="651">
        <v>0</v>
      </c>
      <c r="O109" s="651">
        <v>0</v>
      </c>
      <c r="P109" s="651">
        <v>0</v>
      </c>
      <c r="Q109" s="371">
        <f t="shared" si="11"/>
        <v>0</v>
      </c>
    </row>
    <row r="110" spans="2:17" ht="14">
      <c r="B110" s="282"/>
      <c r="C110" s="273" t="s">
        <v>1776</v>
      </c>
      <c r="D110" s="651">
        <v>0</v>
      </c>
      <c r="E110" s="651">
        <v>0</v>
      </c>
      <c r="F110" s="651">
        <v>0</v>
      </c>
      <c r="G110" s="651">
        <v>0</v>
      </c>
      <c r="H110" s="651">
        <v>0</v>
      </c>
      <c r="I110" s="651">
        <v>0</v>
      </c>
      <c r="J110" s="651">
        <v>0</v>
      </c>
      <c r="K110" s="651">
        <v>0</v>
      </c>
      <c r="L110" s="651">
        <v>0</v>
      </c>
      <c r="M110" s="651">
        <v>0</v>
      </c>
      <c r="N110" s="651">
        <v>0</v>
      </c>
      <c r="O110" s="651">
        <v>0</v>
      </c>
      <c r="P110" s="651">
        <v>0</v>
      </c>
      <c r="Q110" s="371">
        <f t="shared" si="11"/>
        <v>0</v>
      </c>
    </row>
    <row r="111" spans="2:17" ht="14">
      <c r="B111" s="282"/>
      <c r="C111" s="273" t="s">
        <v>1777</v>
      </c>
      <c r="D111" s="651">
        <v>0</v>
      </c>
      <c r="E111" s="651">
        <v>0</v>
      </c>
      <c r="F111" s="651">
        <v>0</v>
      </c>
      <c r="G111" s="651">
        <v>0</v>
      </c>
      <c r="H111" s="651">
        <v>0</v>
      </c>
      <c r="I111" s="651">
        <v>0</v>
      </c>
      <c r="J111" s="651">
        <v>0</v>
      </c>
      <c r="K111" s="651">
        <v>0</v>
      </c>
      <c r="L111" s="651">
        <v>0</v>
      </c>
      <c r="M111" s="651">
        <v>0</v>
      </c>
      <c r="N111" s="651">
        <v>0</v>
      </c>
      <c r="O111" s="651">
        <v>0</v>
      </c>
      <c r="P111" s="651">
        <v>0</v>
      </c>
      <c r="Q111" s="371">
        <f t="shared" si="11"/>
        <v>0</v>
      </c>
    </row>
    <row r="112" spans="2:17">
      <c r="B112" s="282"/>
      <c r="C112" s="278"/>
      <c r="D112" s="278"/>
      <c r="E112" s="278"/>
      <c r="F112" s="278"/>
      <c r="G112" s="278"/>
      <c r="H112" s="278"/>
      <c r="I112" s="278"/>
      <c r="J112" s="278"/>
      <c r="K112" s="278"/>
      <c r="L112" s="278"/>
      <c r="M112" s="278"/>
      <c r="N112" s="278"/>
      <c r="O112" s="278"/>
      <c r="P112" s="278"/>
      <c r="Q112" s="283"/>
    </row>
    <row r="113" spans="2:17" ht="14">
      <c r="B113" s="282"/>
      <c r="C113" s="282" t="s">
        <v>1778</v>
      </c>
      <c r="D113" s="379">
        <f>SUM(D102:D111)</f>
        <v>0</v>
      </c>
      <c r="E113" s="379">
        <f t="shared" ref="E113:Q113" si="12">SUM(E102:E111)</f>
        <v>0</v>
      </c>
      <c r="F113" s="379">
        <f t="shared" si="12"/>
        <v>0</v>
      </c>
      <c r="G113" s="379">
        <f t="shared" si="12"/>
        <v>0</v>
      </c>
      <c r="H113" s="379">
        <f t="shared" si="12"/>
        <v>0</v>
      </c>
      <c r="I113" s="379">
        <f t="shared" si="12"/>
        <v>0</v>
      </c>
      <c r="J113" s="379">
        <f t="shared" si="12"/>
        <v>0</v>
      </c>
      <c r="K113" s="379">
        <f t="shared" si="12"/>
        <v>0</v>
      </c>
      <c r="L113" s="379">
        <f t="shared" si="12"/>
        <v>0</v>
      </c>
      <c r="M113" s="379">
        <f t="shared" si="12"/>
        <v>0</v>
      </c>
      <c r="N113" s="379">
        <f t="shared" si="12"/>
        <v>0</v>
      </c>
      <c r="O113" s="379">
        <f t="shared" si="12"/>
        <v>0</v>
      </c>
      <c r="P113" s="379">
        <f t="shared" si="12"/>
        <v>0</v>
      </c>
      <c r="Q113" s="380">
        <f t="shared" si="12"/>
        <v>0</v>
      </c>
    </row>
    <row r="114" spans="2:17">
      <c r="B114" s="282"/>
      <c r="C114" s="282"/>
      <c r="D114" s="278"/>
      <c r="E114" s="278"/>
      <c r="F114" s="278"/>
      <c r="G114" s="278"/>
      <c r="H114" s="278"/>
      <c r="I114" s="278"/>
      <c r="J114" s="278"/>
      <c r="K114" s="278"/>
      <c r="L114" s="278"/>
      <c r="M114" s="278"/>
      <c r="N114" s="278"/>
      <c r="O114" s="278"/>
      <c r="P114" s="278"/>
      <c r="Q114" s="283"/>
    </row>
    <row r="115" spans="2:17" s="281" customFormat="1" ht="28">
      <c r="B115" s="282"/>
      <c r="C115" s="282" t="s">
        <v>1779</v>
      </c>
      <c r="D115" s="288"/>
      <c r="E115" s="381">
        <f t="shared" ref="E115:P115" si="13">SUM(E113-E98)</f>
        <v>0</v>
      </c>
      <c r="F115" s="381">
        <f t="shared" si="13"/>
        <v>0</v>
      </c>
      <c r="G115" s="381">
        <f t="shared" si="13"/>
        <v>0</v>
      </c>
      <c r="H115" s="381">
        <f t="shared" si="13"/>
        <v>0</v>
      </c>
      <c r="I115" s="381">
        <f t="shared" si="13"/>
        <v>0</v>
      </c>
      <c r="J115" s="381">
        <f t="shared" si="13"/>
        <v>0</v>
      </c>
      <c r="K115" s="381">
        <f t="shared" si="13"/>
        <v>0</v>
      </c>
      <c r="L115" s="381">
        <f t="shared" si="13"/>
        <v>0</v>
      </c>
      <c r="M115" s="381">
        <f t="shared" si="13"/>
        <v>0</v>
      </c>
      <c r="N115" s="381">
        <f t="shared" si="13"/>
        <v>0</v>
      </c>
      <c r="O115" s="381">
        <f t="shared" si="13"/>
        <v>0</v>
      </c>
      <c r="P115" s="381">
        <f t="shared" si="13"/>
        <v>0</v>
      </c>
      <c r="Q115" s="289"/>
    </row>
    <row r="116" spans="2:17">
      <c r="B116" s="282"/>
      <c r="C116" s="282"/>
      <c r="D116" s="290"/>
      <c r="E116" s="290"/>
      <c r="F116" s="290"/>
      <c r="G116" s="290"/>
      <c r="H116" s="290"/>
      <c r="I116" s="290"/>
      <c r="J116" s="290"/>
      <c r="K116" s="290"/>
      <c r="L116" s="290"/>
      <c r="M116" s="290"/>
      <c r="N116" s="290"/>
      <c r="O116" s="290"/>
      <c r="P116" s="290"/>
      <c r="Q116" s="283"/>
    </row>
    <row r="117" spans="2:17" s="281" customFormat="1" ht="14">
      <c r="B117" s="282"/>
      <c r="C117" s="282" t="s">
        <v>1780</v>
      </c>
      <c r="D117" s="291"/>
      <c r="E117" s="377">
        <f>SUM(E115)</f>
        <v>0</v>
      </c>
      <c r="F117" s="377">
        <f t="shared" ref="F117:L117" si="14">SUM(E117+F115)</f>
        <v>0</v>
      </c>
      <c r="G117" s="377">
        <f t="shared" si="14"/>
        <v>0</v>
      </c>
      <c r="H117" s="377">
        <f t="shared" si="14"/>
        <v>0</v>
      </c>
      <c r="I117" s="377">
        <f t="shared" si="14"/>
        <v>0</v>
      </c>
      <c r="J117" s="377">
        <f t="shared" si="14"/>
        <v>0</v>
      </c>
      <c r="K117" s="377">
        <f t="shared" si="14"/>
        <v>0</v>
      </c>
      <c r="L117" s="377">
        <f t="shared" si="14"/>
        <v>0</v>
      </c>
      <c r="M117" s="377">
        <f>SUM(L117+M115)</f>
        <v>0</v>
      </c>
      <c r="N117" s="377">
        <f>SUM(M117+N115)</f>
        <v>0</v>
      </c>
      <c r="O117" s="377">
        <f>SUM(N117+O115)</f>
        <v>0</v>
      </c>
      <c r="P117" s="377">
        <f>SUM(O117+P115)</f>
        <v>0</v>
      </c>
      <c r="Q117" s="292"/>
    </row>
    <row r="118" spans="2:17" ht="16">
      <c r="B118" s="293"/>
      <c r="C118" s="294"/>
      <c r="D118" s="294"/>
      <c r="E118" s="294"/>
      <c r="F118" s="294"/>
      <c r="G118" s="294"/>
      <c r="H118" s="294"/>
      <c r="I118" s="294"/>
      <c r="J118" s="294"/>
      <c r="K118" s="294"/>
      <c r="L118" s="294"/>
      <c r="M118" s="294"/>
      <c r="N118" s="294"/>
      <c r="O118" s="294"/>
      <c r="P118" s="294"/>
      <c r="Q118" s="295"/>
    </row>
    <row r="119" spans="2:17" ht="48.75" customHeight="1">
      <c r="B119" s="981" t="s">
        <v>2864</v>
      </c>
      <c r="C119" s="982"/>
      <c r="D119" s="982"/>
      <c r="E119" s="982"/>
      <c r="F119" s="982"/>
      <c r="G119" s="982"/>
      <c r="H119" s="982"/>
      <c r="I119" s="982"/>
      <c r="J119" s="982"/>
      <c r="K119" s="982"/>
      <c r="L119" s="982"/>
      <c r="M119" s="982"/>
      <c r="N119" s="982"/>
      <c r="O119" s="982"/>
      <c r="P119" s="982"/>
      <c r="Q119" s="982"/>
    </row>
    <row r="121" spans="2:17">
      <c r="B121" s="29" t="s">
        <v>2863</v>
      </c>
    </row>
    <row r="122" spans="2:17" ht="19" customHeight="1">
      <c r="B122" s="649" t="s">
        <v>2865</v>
      </c>
    </row>
  </sheetData>
  <mergeCells count="6">
    <mergeCell ref="B119:Q119"/>
    <mergeCell ref="B2:Q2"/>
    <mergeCell ref="B3:B4"/>
    <mergeCell ref="C3:C4"/>
    <mergeCell ref="D3:D4"/>
    <mergeCell ref="Q3:Q4"/>
  </mergeCells>
  <pageMargins left="0.7" right="0.7" top="0.75" bottom="0.75" header="0.3" footer="0.3"/>
  <pageSetup scale="57" orientation="landscape" horizontalDpi="0" verticalDpi="0"/>
  <headerFooter>
    <oddFooter>Page &amp;P de &amp;N</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2F21-3215-614B-AABD-0EFA00A961FA}">
  <sheetPr>
    <tabColor rgb="FFD5FFAB"/>
  </sheetPr>
  <dimension ref="A1:AB67"/>
  <sheetViews>
    <sheetView zoomScaleNormal="100" zoomScaleSheetLayoutView="100" workbookViewId="0">
      <selection activeCell="B12" sqref="B12:C12"/>
    </sheetView>
  </sheetViews>
  <sheetFormatPr baseColWidth="10" defaultColWidth="13.1640625" defaultRowHeight="15" customHeight="1"/>
  <cols>
    <col min="1" max="1" width="0.83203125" style="668" customWidth="1"/>
    <col min="2" max="2" width="5.33203125" customWidth="1"/>
    <col min="3" max="3" width="13.83203125" customWidth="1"/>
    <col min="4" max="4" width="13.33203125" customWidth="1"/>
    <col min="5" max="14" width="13.6640625" customWidth="1"/>
    <col min="15" max="15" width="12.5" style="516" hidden="1" customWidth="1"/>
    <col min="16" max="16" width="1.6640625" style="516" hidden="1" customWidth="1"/>
    <col min="17" max="18" width="12.5" style="516" hidden="1" customWidth="1"/>
    <col min="19" max="25" width="12.5" style="668" customWidth="1"/>
    <col min="26" max="27" width="11.6640625" style="668" customWidth="1"/>
    <col min="28" max="28" width="13.1640625" style="668"/>
  </cols>
  <sheetData>
    <row r="1" spans="2:27" ht="69" customHeight="1">
      <c r="B1" s="438"/>
      <c r="C1" s="438" t="s">
        <v>2249</v>
      </c>
      <c r="D1" s="438"/>
      <c r="E1" s="438"/>
      <c r="F1" s="438"/>
      <c r="G1" s="438"/>
      <c r="H1" s="438"/>
      <c r="I1" s="438"/>
      <c r="J1" s="438"/>
      <c r="K1" s="438"/>
      <c r="L1" s="438"/>
      <c r="M1" s="438"/>
      <c r="N1" s="438"/>
      <c r="O1" s="510"/>
      <c r="P1" s="510"/>
      <c r="Q1" s="510"/>
      <c r="R1" s="510"/>
      <c r="S1" s="438"/>
      <c r="T1" s="438"/>
      <c r="U1" s="438"/>
      <c r="V1" s="438"/>
      <c r="W1" s="438"/>
      <c r="X1" s="438"/>
      <c r="Y1" s="438"/>
      <c r="Z1" s="438"/>
      <c r="AA1" s="438"/>
    </row>
    <row r="2" spans="2:27" ht="20.25" customHeight="1">
      <c r="B2" s="1000" t="s">
        <v>2853</v>
      </c>
      <c r="C2" s="1001"/>
      <c r="D2" s="1001"/>
      <c r="E2" s="1001"/>
      <c r="F2" s="1001"/>
      <c r="G2" s="1001"/>
      <c r="H2" s="1001"/>
      <c r="I2" s="1001"/>
      <c r="J2" s="1001"/>
      <c r="K2" s="1001"/>
      <c r="L2" s="1001"/>
      <c r="M2" s="1001"/>
      <c r="N2" s="1001"/>
      <c r="O2" s="511"/>
      <c r="P2" s="511"/>
      <c r="Q2" s="511"/>
      <c r="R2" s="511"/>
      <c r="S2" s="440"/>
      <c r="T2" s="440"/>
      <c r="U2" s="440"/>
      <c r="V2" s="440"/>
      <c r="W2" s="440"/>
      <c r="X2" s="440"/>
      <c r="Y2" s="440"/>
      <c r="Z2" s="440"/>
      <c r="AA2" s="440"/>
    </row>
    <row r="3" spans="2:27" ht="19.5" customHeight="1">
      <c r="B3" s="1007" t="s">
        <v>2848</v>
      </c>
      <c r="C3" s="1001"/>
      <c r="D3" s="1001"/>
      <c r="E3" s="1001"/>
      <c r="F3" s="1001"/>
      <c r="G3" s="1001"/>
      <c r="H3" s="1001"/>
      <c r="I3" s="1001"/>
      <c r="J3" s="1001"/>
      <c r="K3" s="1001"/>
      <c r="L3" s="1001"/>
      <c r="M3" s="1001"/>
      <c r="N3" s="1001"/>
      <c r="O3" s="511"/>
      <c r="P3" s="511"/>
      <c r="Q3" s="511"/>
      <c r="R3" s="511"/>
      <c r="S3" s="440"/>
      <c r="T3" s="440"/>
      <c r="U3" s="440"/>
      <c r="V3" s="440"/>
      <c r="W3" s="440"/>
      <c r="X3" s="440"/>
      <c r="Y3" s="440"/>
      <c r="Z3" s="440"/>
      <c r="AA3" s="440"/>
    </row>
    <row r="4" spans="2:27" ht="6.75" customHeight="1">
      <c r="B4" s="438"/>
      <c r="C4" s="438"/>
      <c r="D4" s="438"/>
      <c r="E4" s="438"/>
      <c r="F4" s="438"/>
      <c r="G4" s="438"/>
      <c r="H4" s="438"/>
      <c r="I4" s="438"/>
      <c r="J4" s="438"/>
      <c r="K4" s="438"/>
      <c r="L4" s="438"/>
      <c r="M4" s="438"/>
      <c r="N4" s="438"/>
      <c r="O4" s="510"/>
      <c r="P4" s="510"/>
      <c r="Q4" s="510"/>
      <c r="R4" s="510"/>
      <c r="S4" s="438"/>
      <c r="T4" s="438"/>
      <c r="U4" s="438"/>
      <c r="V4" s="438"/>
      <c r="W4" s="438"/>
      <c r="X4" s="438"/>
      <c r="Y4" s="438"/>
      <c r="Z4" s="438"/>
      <c r="AA4" s="438"/>
    </row>
    <row r="5" spans="2:27" ht="20">
      <c r="B5" s="441"/>
      <c r="C5" s="455" t="s">
        <v>2517</v>
      </c>
      <c r="D5" s="1002" t="str">
        <f>IF('Production Budget - TOPSHEET'!H1="yyyy-mm-dd","",'Production Budget - TOPSHEET'!H1)</f>
        <v/>
      </c>
      <c r="E5" s="1003"/>
      <c r="F5" s="441"/>
      <c r="G5" s="441"/>
      <c r="H5" s="441"/>
      <c r="I5" s="455" t="s">
        <v>2518</v>
      </c>
      <c r="J5" s="1004" t="str">
        <f>IF('Production Budget - TOPSHEET'!D4&lt;&gt;"",'Production Budget - TOPSHEET'!D4,"")</f>
        <v/>
      </c>
      <c r="K5" s="1003"/>
      <c r="L5" s="1003"/>
      <c r="M5" s="1003"/>
      <c r="N5" s="1003"/>
      <c r="O5" s="512"/>
      <c r="P5" s="512"/>
      <c r="Q5" s="512"/>
      <c r="R5" s="512"/>
      <c r="S5" s="441"/>
      <c r="T5" s="441"/>
      <c r="U5" s="441"/>
      <c r="V5" s="441"/>
      <c r="W5" s="441"/>
      <c r="X5" s="441"/>
      <c r="Y5" s="441"/>
      <c r="Z5" s="441"/>
      <c r="AA5" s="441"/>
    </row>
    <row r="6" spans="2:27" ht="14.25" customHeight="1">
      <c r="B6" s="442"/>
      <c r="C6" s="455"/>
      <c r="D6" s="456"/>
      <c r="E6" s="457"/>
      <c r="F6" s="442"/>
      <c r="G6" s="442"/>
      <c r="H6" s="442"/>
      <c r="I6" s="455" t="s">
        <v>2519</v>
      </c>
      <c r="J6" s="1008"/>
      <c r="K6" s="1009"/>
      <c r="L6" s="1009"/>
      <c r="M6" s="1009"/>
      <c r="N6" s="1009"/>
      <c r="O6" s="513"/>
      <c r="P6" s="513"/>
      <c r="Q6" s="513"/>
      <c r="R6" s="513"/>
      <c r="S6" s="442"/>
      <c r="T6" s="442"/>
      <c r="U6" s="442"/>
      <c r="V6" s="442"/>
      <c r="W6" s="442"/>
      <c r="X6" s="442"/>
      <c r="Y6" s="442"/>
      <c r="Z6" s="442"/>
      <c r="AA6" s="442"/>
    </row>
    <row r="7" spans="2:27" ht="21" customHeight="1">
      <c r="B7" s="458" t="s">
        <v>2855</v>
      </c>
      <c r="C7" s="458"/>
      <c r="D7" s="459"/>
      <c r="E7" s="459"/>
      <c r="F7" s="459"/>
      <c r="G7" s="459"/>
      <c r="H7" s="459"/>
      <c r="I7" s="459"/>
      <c r="J7" s="459"/>
      <c r="K7" s="459"/>
      <c r="L7" s="440"/>
      <c r="M7" s="440"/>
      <c r="N7" s="460"/>
      <c r="O7" s="511"/>
      <c r="P7" s="511"/>
      <c r="Q7" s="511"/>
      <c r="R7" s="511"/>
      <c r="S7" s="440"/>
      <c r="T7" s="440"/>
      <c r="U7" s="440"/>
      <c r="V7" s="440"/>
      <c r="W7" s="440"/>
      <c r="X7" s="440"/>
      <c r="Y7" s="440"/>
      <c r="Z7" s="440"/>
      <c r="AA7" s="440"/>
    </row>
    <row r="8" spans="2:27" ht="13.5" customHeight="1">
      <c r="B8" s="412"/>
      <c r="C8" s="413" t="s">
        <v>2520</v>
      </c>
      <c r="D8" s="414"/>
      <c r="E8" s="414"/>
      <c r="F8" s="414"/>
      <c r="G8" s="414"/>
      <c r="H8" s="414"/>
      <c r="I8" s="414"/>
      <c r="J8" s="414"/>
      <c r="K8" s="414"/>
      <c r="L8" s="415"/>
      <c r="M8" s="415"/>
      <c r="N8" s="415"/>
      <c r="O8" s="511"/>
      <c r="P8" s="511"/>
      <c r="Q8" s="511"/>
      <c r="R8" s="511"/>
      <c r="S8" s="440"/>
      <c r="T8" s="440"/>
      <c r="U8" s="440"/>
      <c r="V8" s="440"/>
      <c r="W8" s="440"/>
      <c r="X8" s="440"/>
      <c r="Y8" s="440"/>
      <c r="Z8" s="440"/>
      <c r="AA8" s="440"/>
    </row>
    <row r="9" spans="2:27" ht="6" customHeight="1">
      <c r="B9" s="411"/>
      <c r="C9" s="411"/>
      <c r="D9" s="411"/>
      <c r="E9" s="411"/>
      <c r="F9" s="411"/>
      <c r="G9" s="411"/>
      <c r="H9" s="411"/>
      <c r="I9" s="438"/>
      <c r="J9" s="438"/>
      <c r="K9" s="438"/>
      <c r="L9" s="438"/>
      <c r="M9" s="438"/>
      <c r="N9" s="438"/>
      <c r="O9" s="510"/>
      <c r="P9" s="510"/>
      <c r="Q9" s="510"/>
      <c r="R9" s="510"/>
      <c r="S9" s="438"/>
      <c r="T9" s="438"/>
      <c r="U9" s="438"/>
      <c r="V9" s="438"/>
      <c r="W9" s="438"/>
      <c r="X9" s="438"/>
      <c r="Y9" s="438"/>
      <c r="Z9" s="438"/>
      <c r="AA9" s="438"/>
    </row>
    <row r="10" spans="2:27" ht="37.5" customHeight="1">
      <c r="B10" s="1005" t="s">
        <v>2521</v>
      </c>
      <c r="C10" s="1006"/>
      <c r="D10" s="283" t="s">
        <v>2522</v>
      </c>
      <c r="E10" s="283" t="s">
        <v>2523</v>
      </c>
      <c r="F10" s="421" t="s">
        <v>2524</v>
      </c>
      <c r="G10" s="1005" t="s">
        <v>2525</v>
      </c>
      <c r="H10" s="1006"/>
      <c r="I10" s="443"/>
      <c r="J10" s="443"/>
      <c r="K10" s="444"/>
      <c r="L10" s="444"/>
      <c r="M10" s="444"/>
      <c r="N10" s="444"/>
      <c r="O10" s="517" t="s">
        <v>1698</v>
      </c>
      <c r="P10" s="514"/>
      <c r="Q10" s="514"/>
      <c r="R10" s="514"/>
      <c r="S10" s="443"/>
      <c r="T10" s="443"/>
      <c r="U10" s="443"/>
      <c r="V10" s="443"/>
      <c r="W10" s="443"/>
      <c r="X10" s="443"/>
      <c r="Y10" s="443"/>
      <c r="Z10" s="443"/>
      <c r="AA10" s="443"/>
    </row>
    <row r="11" spans="2:27" ht="16.5" customHeight="1">
      <c r="B11" s="989" t="s">
        <v>1696</v>
      </c>
      <c r="C11" s="990"/>
      <c r="D11" s="509" t="s">
        <v>2849</v>
      </c>
      <c r="E11" s="434">
        <f>'Financial Structure'!F4</f>
        <v>0</v>
      </c>
      <c r="F11" s="423">
        <f>E11</f>
        <v>0</v>
      </c>
      <c r="G11" s="423">
        <f>F11</f>
        <v>0</v>
      </c>
      <c r="H11" s="424" t="e">
        <f t="shared" ref="H11:H16" si="0">G11/G$23</f>
        <v>#DIV/0!</v>
      </c>
      <c r="I11" s="443"/>
      <c r="J11" s="443"/>
      <c r="K11" s="445"/>
      <c r="L11" s="444"/>
      <c r="M11" s="444"/>
      <c r="N11" s="444"/>
      <c r="O11" s="514" t="s">
        <v>2850</v>
      </c>
      <c r="P11" s="514"/>
      <c r="Q11" s="514"/>
      <c r="R11" s="514"/>
      <c r="S11" s="443"/>
      <c r="T11" s="443"/>
      <c r="U11" s="443"/>
      <c r="V11" s="443"/>
      <c r="W11" s="443"/>
      <c r="X11" s="443"/>
      <c r="Y11" s="443"/>
      <c r="Z11" s="443"/>
      <c r="AA11" s="443"/>
    </row>
    <row r="12" spans="2:27" ht="18.75" customHeight="1">
      <c r="B12" s="995" t="s">
        <v>2854</v>
      </c>
      <c r="C12" s="996"/>
      <c r="D12" s="425" t="s">
        <v>1698</v>
      </c>
      <c r="E12" s="422">
        <v>0</v>
      </c>
      <c r="F12" s="423">
        <f t="shared" ref="F12:G18" si="1">E12</f>
        <v>0</v>
      </c>
      <c r="G12" s="423">
        <f t="shared" si="1"/>
        <v>0</v>
      </c>
      <c r="H12" s="424" t="e">
        <f t="shared" si="0"/>
        <v>#DIV/0!</v>
      </c>
      <c r="I12" s="443"/>
      <c r="J12" s="443"/>
      <c r="K12" s="446"/>
      <c r="L12" s="444"/>
      <c r="M12" s="444"/>
      <c r="N12" s="444"/>
      <c r="O12" s="514" t="s">
        <v>2851</v>
      </c>
      <c r="P12" s="514"/>
      <c r="Q12" s="514"/>
      <c r="R12" s="514"/>
      <c r="S12" s="443"/>
      <c r="T12" s="443"/>
      <c r="U12" s="443"/>
      <c r="V12" s="443"/>
      <c r="W12" s="443"/>
      <c r="X12" s="443"/>
      <c r="Y12" s="443"/>
      <c r="Z12" s="443"/>
      <c r="AA12" s="443"/>
    </row>
    <row r="13" spans="2:27" ht="18" customHeight="1">
      <c r="B13" s="995" t="s">
        <v>2526</v>
      </c>
      <c r="C13" s="996"/>
      <c r="D13" s="425" t="s">
        <v>1698</v>
      </c>
      <c r="E13" s="422">
        <v>0</v>
      </c>
      <c r="F13" s="423">
        <f t="shared" si="1"/>
        <v>0</v>
      </c>
      <c r="G13" s="423">
        <f t="shared" si="1"/>
        <v>0</v>
      </c>
      <c r="H13" s="424" t="e">
        <f t="shared" si="0"/>
        <v>#DIV/0!</v>
      </c>
      <c r="I13" s="443"/>
      <c r="J13" s="443"/>
      <c r="K13" s="444"/>
      <c r="L13" s="444"/>
      <c r="M13" s="444"/>
      <c r="N13" s="444"/>
      <c r="O13" s="514" t="s">
        <v>2852</v>
      </c>
      <c r="P13" s="514"/>
      <c r="Q13" s="514"/>
      <c r="R13" s="514"/>
      <c r="S13" s="443"/>
      <c r="T13" s="443"/>
      <c r="U13" s="443"/>
      <c r="V13" s="443"/>
      <c r="W13" s="443"/>
      <c r="X13" s="443"/>
      <c r="Y13" s="443"/>
      <c r="Z13" s="443"/>
      <c r="AA13" s="443"/>
    </row>
    <row r="14" spans="2:27" ht="18" customHeight="1">
      <c r="B14" s="995" t="s">
        <v>2527</v>
      </c>
      <c r="C14" s="996"/>
      <c r="D14" s="425" t="s">
        <v>1698</v>
      </c>
      <c r="E14" s="422">
        <v>0</v>
      </c>
      <c r="F14" s="423">
        <f t="shared" si="1"/>
        <v>0</v>
      </c>
      <c r="G14" s="423">
        <f t="shared" si="1"/>
        <v>0</v>
      </c>
      <c r="H14" s="424" t="e">
        <f t="shared" si="0"/>
        <v>#DIV/0!</v>
      </c>
      <c r="I14" s="443"/>
      <c r="J14" s="443"/>
      <c r="K14" s="444"/>
      <c r="L14" s="444"/>
      <c r="M14" s="444"/>
      <c r="N14" s="444"/>
      <c r="O14" s="514"/>
      <c r="P14" s="514"/>
      <c r="Q14" s="514"/>
      <c r="R14" s="514"/>
      <c r="S14" s="443"/>
      <c r="T14" s="443"/>
      <c r="U14" s="443"/>
      <c r="V14" s="443"/>
      <c r="W14" s="443"/>
      <c r="X14" s="443"/>
      <c r="Y14" s="443"/>
      <c r="Z14" s="443"/>
      <c r="AA14" s="443"/>
    </row>
    <row r="15" spans="2:27" ht="18" customHeight="1">
      <c r="B15" s="995" t="s">
        <v>2528</v>
      </c>
      <c r="C15" s="996"/>
      <c r="D15" s="425" t="s">
        <v>1698</v>
      </c>
      <c r="E15" s="422">
        <v>0</v>
      </c>
      <c r="F15" s="423">
        <f t="shared" si="1"/>
        <v>0</v>
      </c>
      <c r="G15" s="423">
        <f t="shared" si="1"/>
        <v>0</v>
      </c>
      <c r="H15" s="424" t="e">
        <f t="shared" si="0"/>
        <v>#DIV/0!</v>
      </c>
      <c r="I15" s="443"/>
      <c r="J15" s="443"/>
      <c r="K15" s="444"/>
      <c r="L15" s="444"/>
      <c r="M15" s="444"/>
      <c r="N15" s="444"/>
      <c r="O15" s="514"/>
      <c r="P15" s="514"/>
      <c r="Q15" s="514"/>
      <c r="R15" s="514"/>
      <c r="S15" s="443"/>
      <c r="T15" s="443"/>
      <c r="U15" s="443"/>
      <c r="V15" s="443"/>
      <c r="W15" s="443"/>
      <c r="X15" s="443"/>
      <c r="Y15" s="443"/>
      <c r="Z15" s="443"/>
      <c r="AA15" s="443"/>
    </row>
    <row r="16" spans="2:27" ht="18.75" customHeight="1">
      <c r="B16" s="995" t="s">
        <v>2529</v>
      </c>
      <c r="C16" s="996"/>
      <c r="D16" s="425" t="s">
        <v>1698</v>
      </c>
      <c r="E16" s="422">
        <v>0</v>
      </c>
      <c r="F16" s="423">
        <f t="shared" si="1"/>
        <v>0</v>
      </c>
      <c r="G16" s="423">
        <f t="shared" si="1"/>
        <v>0</v>
      </c>
      <c r="H16" s="424" t="e">
        <f t="shared" si="0"/>
        <v>#DIV/0!</v>
      </c>
      <c r="I16" s="443"/>
      <c r="J16" s="443"/>
      <c r="K16" s="444"/>
      <c r="L16" s="444"/>
      <c r="M16" s="444"/>
      <c r="N16" s="444"/>
      <c r="O16" s="514"/>
      <c r="P16" s="514"/>
      <c r="Q16" s="514"/>
      <c r="R16" s="514"/>
      <c r="S16" s="443"/>
      <c r="T16" s="443"/>
      <c r="U16" s="443"/>
      <c r="V16" s="443"/>
      <c r="W16" s="443"/>
      <c r="X16" s="443"/>
      <c r="Y16" s="443"/>
      <c r="Z16" s="443"/>
      <c r="AA16" s="443"/>
    </row>
    <row r="17" spans="2:27" ht="17.25" customHeight="1">
      <c r="B17" s="1011" t="s">
        <v>1711</v>
      </c>
      <c r="C17" s="1006"/>
      <c r="D17" s="421" t="s">
        <v>2530</v>
      </c>
      <c r="E17" s="422"/>
      <c r="F17" s="423">
        <f t="shared" si="1"/>
        <v>0</v>
      </c>
      <c r="G17" s="426"/>
      <c r="H17" s="426"/>
      <c r="I17" s="443"/>
      <c r="J17" s="1010" t="s">
        <v>2531</v>
      </c>
      <c r="K17" s="1003"/>
      <c r="L17" s="1003"/>
      <c r="M17" s="1003"/>
      <c r="N17" s="1003"/>
      <c r="O17" s="514"/>
      <c r="P17" s="514"/>
      <c r="Q17" s="514"/>
      <c r="R17" s="514"/>
      <c r="S17" s="443"/>
      <c r="T17" s="443"/>
      <c r="U17" s="443"/>
      <c r="V17" s="443"/>
      <c r="W17" s="443"/>
      <c r="X17" s="443"/>
      <c r="Y17" s="443"/>
      <c r="Z17" s="443"/>
      <c r="AA17" s="443"/>
    </row>
    <row r="18" spans="2:27" ht="19.5" customHeight="1">
      <c r="B18" s="1011" t="s">
        <v>1711</v>
      </c>
      <c r="C18" s="1006"/>
      <c r="D18" s="421" t="s">
        <v>2532</v>
      </c>
      <c r="E18" s="422"/>
      <c r="F18" s="423">
        <f t="shared" si="1"/>
        <v>0</v>
      </c>
      <c r="G18" s="426"/>
      <c r="H18" s="426"/>
      <c r="I18" s="443"/>
      <c r="J18" s="1003"/>
      <c r="K18" s="1003"/>
      <c r="L18" s="1003"/>
      <c r="M18" s="1003"/>
      <c r="N18" s="1003"/>
      <c r="O18" s="514"/>
      <c r="P18" s="514"/>
      <c r="Q18" s="514"/>
      <c r="R18" s="514"/>
      <c r="S18" s="443"/>
      <c r="T18" s="443"/>
      <c r="U18" s="443"/>
      <c r="V18" s="443"/>
      <c r="W18" s="443"/>
      <c r="X18" s="443"/>
      <c r="Y18" s="443"/>
      <c r="Z18" s="443"/>
      <c r="AA18" s="443"/>
    </row>
    <row r="19" spans="2:27" ht="19.5" customHeight="1">
      <c r="B19" s="993"/>
      <c r="C19" s="994"/>
      <c r="D19" s="427" t="s">
        <v>2533</v>
      </c>
      <c r="E19" s="428">
        <f>SUM(E11:E18)</f>
        <v>0</v>
      </c>
      <c r="F19" s="423"/>
      <c r="G19" s="426"/>
      <c r="H19" s="426"/>
      <c r="I19" s="443"/>
      <c r="J19" s="447"/>
      <c r="K19" s="447"/>
      <c r="L19" s="447"/>
      <c r="M19" s="447"/>
      <c r="N19" s="447"/>
      <c r="O19" s="514"/>
      <c r="P19" s="514"/>
      <c r="Q19" s="514"/>
      <c r="R19" s="514"/>
      <c r="S19" s="443"/>
      <c r="T19" s="443"/>
      <c r="U19" s="443"/>
      <c r="V19" s="443"/>
      <c r="W19" s="443"/>
      <c r="X19" s="443"/>
      <c r="Y19" s="443"/>
      <c r="Z19" s="443"/>
      <c r="AA19" s="443"/>
    </row>
    <row r="20" spans="2:27" ht="17.25" customHeight="1">
      <c r="B20" s="995" t="s">
        <v>2534</v>
      </c>
      <c r="C20" s="996"/>
      <c r="D20" s="421" t="s">
        <v>2535</v>
      </c>
      <c r="E20" s="422">
        <v>0</v>
      </c>
      <c r="F20" s="426"/>
      <c r="G20" s="426"/>
      <c r="H20" s="426"/>
      <c r="I20" s="443"/>
      <c r="J20" s="443"/>
      <c r="K20" s="443"/>
      <c r="L20" s="448"/>
      <c r="M20" s="448"/>
      <c r="N20" s="448"/>
      <c r="O20" s="514"/>
      <c r="P20" s="514"/>
      <c r="Q20" s="514"/>
      <c r="R20" s="514"/>
      <c r="S20" s="443"/>
      <c r="T20" s="443"/>
      <c r="U20" s="443"/>
      <c r="V20" s="443"/>
      <c r="W20" s="443"/>
      <c r="X20" s="443"/>
      <c r="Y20" s="443"/>
      <c r="Z20" s="443"/>
      <c r="AA20" s="443"/>
    </row>
    <row r="21" spans="2:27" ht="17.25" customHeight="1">
      <c r="B21" s="995" t="s">
        <v>2536</v>
      </c>
      <c r="C21" s="996"/>
      <c r="D21" s="421" t="s">
        <v>2537</v>
      </c>
      <c r="E21" s="422"/>
      <c r="F21" s="426"/>
      <c r="G21" s="426"/>
      <c r="H21" s="426"/>
      <c r="I21" s="443"/>
      <c r="J21" s="443"/>
      <c r="K21" s="443"/>
      <c r="L21" s="448"/>
      <c r="M21" s="448"/>
      <c r="N21" s="448"/>
      <c r="O21" s="514"/>
      <c r="P21" s="514"/>
      <c r="Q21" s="514"/>
      <c r="R21" s="514"/>
      <c r="S21" s="443"/>
      <c r="T21" s="443"/>
      <c r="U21" s="443"/>
      <c r="V21" s="443"/>
      <c r="W21" s="443"/>
      <c r="X21" s="443"/>
      <c r="Y21" s="443"/>
      <c r="Z21" s="443"/>
      <c r="AA21" s="443"/>
    </row>
    <row r="22" spans="2:27" ht="17.25" customHeight="1">
      <c r="B22" s="995" t="s">
        <v>2538</v>
      </c>
      <c r="C22" s="996"/>
      <c r="D22" s="421" t="s">
        <v>2537</v>
      </c>
      <c r="E22" s="422">
        <v>0</v>
      </c>
      <c r="F22" s="426"/>
      <c r="G22" s="426"/>
      <c r="H22" s="426"/>
      <c r="I22" s="449"/>
      <c r="J22" s="450"/>
      <c r="K22" s="451"/>
      <c r="L22" s="452"/>
      <c r="M22" s="443"/>
      <c r="N22" s="444"/>
      <c r="O22" s="514"/>
      <c r="P22" s="514"/>
      <c r="Q22" s="514"/>
      <c r="R22" s="514"/>
      <c r="S22" s="443"/>
      <c r="T22" s="443"/>
      <c r="U22" s="443"/>
      <c r="V22" s="443"/>
      <c r="W22" s="443"/>
      <c r="X22" s="443"/>
      <c r="Y22" s="443"/>
      <c r="Z22" s="443"/>
      <c r="AA22" s="443"/>
    </row>
    <row r="23" spans="2:27" ht="18" customHeight="1">
      <c r="B23" s="443"/>
      <c r="C23" s="438"/>
      <c r="D23" s="429" t="s">
        <v>778</v>
      </c>
      <c r="E23" s="423">
        <f>E19+E20+E21+E22</f>
        <v>0</v>
      </c>
      <c r="F23" s="423">
        <f>SUM(F11:F22)</f>
        <v>0</v>
      </c>
      <c r="G23" s="423">
        <f>SUM(G11:G22)</f>
        <v>0</v>
      </c>
      <c r="H23" s="430" t="e">
        <f>SUM(H11:H22)</f>
        <v>#DIV/0!</v>
      </c>
      <c r="I23" s="449"/>
      <c r="J23" s="453"/>
      <c r="K23" s="451"/>
      <c r="L23" s="452"/>
      <c r="M23" s="443"/>
      <c r="N23" s="444"/>
      <c r="O23" s="518"/>
      <c r="P23" s="514"/>
      <c r="Q23" s="514"/>
      <c r="R23" s="514"/>
      <c r="S23" s="443"/>
      <c r="T23" s="443"/>
      <c r="U23" s="443"/>
      <c r="V23" s="443"/>
      <c r="W23" s="443"/>
      <c r="X23" s="443"/>
      <c r="Y23" s="443"/>
      <c r="Z23" s="443"/>
      <c r="AA23" s="443"/>
    </row>
    <row r="24" spans="2:27" ht="8.25" customHeight="1">
      <c r="B24" s="443"/>
      <c r="C24" s="454"/>
      <c r="D24" s="454"/>
      <c r="E24" s="454"/>
      <c r="F24" s="454"/>
      <c r="G24" s="454"/>
      <c r="H24" s="454"/>
      <c r="I24" s="454"/>
      <c r="J24" s="454"/>
      <c r="K24" s="444"/>
      <c r="L24" s="444"/>
      <c r="M24" s="444"/>
      <c r="N24" s="444"/>
      <c r="O24" s="514"/>
      <c r="P24" s="514"/>
      <c r="Q24" s="514"/>
      <c r="R24" s="514"/>
      <c r="S24" s="443"/>
      <c r="T24" s="443"/>
      <c r="U24" s="443"/>
      <c r="V24" s="443"/>
      <c r="W24" s="443"/>
      <c r="X24" s="443"/>
      <c r="Y24" s="443"/>
      <c r="Z24" s="443"/>
      <c r="AA24" s="443"/>
    </row>
    <row r="25" spans="2:27" ht="14">
      <c r="B25" s="416"/>
      <c r="C25" s="417" t="s">
        <v>2539</v>
      </c>
      <c r="D25" s="418"/>
      <c r="E25" s="418"/>
      <c r="F25" s="418"/>
      <c r="G25" s="418"/>
      <c r="H25" s="418"/>
      <c r="I25" s="418"/>
      <c r="J25" s="418"/>
      <c r="K25" s="418"/>
      <c r="L25" s="418"/>
      <c r="M25" s="418"/>
      <c r="N25" s="418"/>
      <c r="O25" s="515"/>
      <c r="P25" s="515"/>
      <c r="Q25" s="515"/>
      <c r="R25" s="515"/>
      <c r="S25" s="437"/>
      <c r="T25" s="437"/>
      <c r="U25" s="437"/>
      <c r="V25" s="437"/>
      <c r="W25" s="437"/>
      <c r="X25" s="437"/>
      <c r="Y25" s="437"/>
      <c r="Z25" s="437"/>
      <c r="AA25" s="437"/>
    </row>
    <row r="26" spans="2:27" ht="7.5" customHeight="1">
      <c r="B26" s="437"/>
      <c r="C26" s="438"/>
      <c r="D26" s="438"/>
      <c r="E26" s="438"/>
      <c r="F26" s="438"/>
      <c r="G26" s="438"/>
      <c r="H26" s="438"/>
      <c r="I26" s="438"/>
      <c r="J26" s="438"/>
      <c r="K26" s="438"/>
      <c r="L26" s="438"/>
      <c r="M26" s="438"/>
      <c r="N26" s="437"/>
      <c r="O26" s="515"/>
      <c r="P26" s="515"/>
      <c r="Q26" s="515"/>
      <c r="R26" s="515"/>
      <c r="S26" s="437"/>
      <c r="T26" s="437"/>
      <c r="U26" s="437"/>
      <c r="V26" s="437"/>
      <c r="W26" s="437"/>
      <c r="X26" s="437"/>
      <c r="Y26" s="437"/>
      <c r="Z26" s="437"/>
      <c r="AA26" s="437"/>
    </row>
    <row r="27" spans="2:27" ht="16">
      <c r="B27" s="437"/>
      <c r="C27" s="419" t="s">
        <v>2540</v>
      </c>
      <c r="D27" s="1012"/>
      <c r="E27" s="996"/>
      <c r="F27" s="438"/>
      <c r="G27" s="438"/>
      <c r="H27" s="438"/>
      <c r="I27" s="438"/>
      <c r="J27" s="438"/>
      <c r="K27" s="438"/>
      <c r="L27" s="438"/>
      <c r="M27" s="438"/>
      <c r="N27" s="437"/>
      <c r="O27" s="515"/>
      <c r="P27" s="515"/>
      <c r="Q27" s="515"/>
      <c r="R27" s="515"/>
      <c r="S27" s="437"/>
      <c r="T27" s="437"/>
      <c r="U27" s="437"/>
      <c r="V27" s="437"/>
      <c r="W27" s="437"/>
      <c r="X27" s="437"/>
      <c r="Y27" s="437"/>
      <c r="Z27" s="437"/>
      <c r="AA27" s="437"/>
    </row>
    <row r="28" spans="2:27" ht="6.75" customHeight="1">
      <c r="B28" s="437"/>
      <c r="C28" s="438"/>
      <c r="D28" s="438"/>
      <c r="E28" s="438"/>
      <c r="F28" s="438"/>
      <c r="G28" s="438"/>
      <c r="H28" s="438"/>
      <c r="I28" s="438"/>
      <c r="J28" s="438"/>
      <c r="K28" s="438"/>
      <c r="L28" s="438"/>
      <c r="M28" s="438"/>
      <c r="N28" s="437"/>
      <c r="O28" s="515"/>
      <c r="P28" s="515"/>
      <c r="Q28" s="515"/>
      <c r="R28" s="515"/>
      <c r="S28" s="437"/>
      <c r="T28" s="437"/>
      <c r="U28" s="437"/>
      <c r="V28" s="437"/>
      <c r="W28" s="437"/>
      <c r="X28" s="437"/>
      <c r="Y28" s="437"/>
      <c r="Z28" s="437"/>
      <c r="AA28" s="437"/>
    </row>
    <row r="29" spans="2:27" ht="14">
      <c r="B29" s="437"/>
      <c r="C29" s="998" t="s">
        <v>2541</v>
      </c>
      <c r="D29" s="999" t="str">
        <f>$B$11</f>
        <v>TELUS Fund</v>
      </c>
      <c r="E29" s="991" t="str">
        <f>$B$12</f>
        <v>Investor A</v>
      </c>
      <c r="F29" s="991" t="str">
        <f>$B$13</f>
        <v>Investor B</v>
      </c>
      <c r="G29" s="991" t="str">
        <f>$B$14</f>
        <v>Investor C</v>
      </c>
      <c r="H29" s="991" t="str">
        <f>$B$15</f>
        <v>Investor D</v>
      </c>
      <c r="I29" s="991" t="str">
        <f>$B$16</f>
        <v>Investor E</v>
      </c>
      <c r="J29" s="999" t="str">
        <f>$D$17</f>
        <v>Federal Tax Cr.</v>
      </c>
      <c r="K29" s="999" t="str">
        <f>$D$18</f>
        <v>Prov Tax Cr.</v>
      </c>
      <c r="L29" s="419" t="str">
        <f>$B$21</f>
        <v>Distributor 1</v>
      </c>
      <c r="M29" s="419" t="str">
        <f>$B$22</f>
        <v>Distributor 2</v>
      </c>
      <c r="N29" s="999" t="str">
        <f>$D$20</f>
        <v>Facilities/Serv.</v>
      </c>
      <c r="O29" s="515"/>
      <c r="P29" s="515"/>
      <c r="Q29" s="515"/>
      <c r="R29" s="515"/>
      <c r="S29" s="437"/>
      <c r="T29" s="437"/>
      <c r="U29" s="437"/>
      <c r="V29" s="437"/>
      <c r="W29" s="437"/>
      <c r="X29" s="437"/>
      <c r="Y29" s="437"/>
      <c r="Z29" s="437"/>
      <c r="AA29" s="437"/>
    </row>
    <row r="30" spans="2:27" ht="20.25" customHeight="1">
      <c r="B30" s="437"/>
      <c r="C30" s="992"/>
      <c r="D30" s="992"/>
      <c r="E30" s="992"/>
      <c r="F30" s="992"/>
      <c r="G30" s="992"/>
      <c r="H30" s="992"/>
      <c r="I30" s="992"/>
      <c r="J30" s="992"/>
      <c r="K30" s="992"/>
      <c r="L30" s="420" t="str">
        <f>D21</f>
        <v>Distrib. Adv.</v>
      </c>
      <c r="M30" s="420" t="str">
        <f>D22</f>
        <v>Distrib. Adv.</v>
      </c>
      <c r="N30" s="992"/>
      <c r="O30" s="515"/>
      <c r="P30" s="515"/>
      <c r="Q30" s="515"/>
      <c r="R30" s="515"/>
      <c r="S30" s="437"/>
      <c r="T30" s="437"/>
      <c r="U30" s="437"/>
      <c r="V30" s="437"/>
      <c r="W30" s="437"/>
      <c r="X30" s="437"/>
      <c r="Y30" s="437"/>
      <c r="Z30" s="437"/>
      <c r="AA30" s="437"/>
    </row>
    <row r="31" spans="2:27" ht="14">
      <c r="B31" s="997" t="s">
        <v>2542</v>
      </c>
      <c r="C31" s="355">
        <f>SUM(D31:N31)</f>
        <v>0</v>
      </c>
      <c r="D31" s="356">
        <v>0</v>
      </c>
      <c r="E31" s="356">
        <v>0</v>
      </c>
      <c r="F31" s="356">
        <v>0</v>
      </c>
      <c r="G31" s="356">
        <v>0</v>
      </c>
      <c r="H31" s="356">
        <v>0</v>
      </c>
      <c r="I31" s="356">
        <v>0</v>
      </c>
      <c r="J31" s="356">
        <v>0</v>
      </c>
      <c r="K31" s="356">
        <v>0</v>
      </c>
      <c r="L31" s="356">
        <f>$E$21</f>
        <v>0</v>
      </c>
      <c r="M31" s="356">
        <f>$E$22</f>
        <v>0</v>
      </c>
      <c r="N31" s="356">
        <v>0</v>
      </c>
      <c r="O31" s="515"/>
      <c r="P31" s="515"/>
      <c r="Q31" s="515"/>
      <c r="R31" s="515"/>
      <c r="S31" s="437"/>
      <c r="T31" s="437"/>
      <c r="U31" s="437"/>
      <c r="V31" s="437"/>
      <c r="W31" s="437"/>
      <c r="X31" s="437"/>
      <c r="Y31" s="437"/>
      <c r="Z31" s="437"/>
      <c r="AA31" s="437"/>
    </row>
    <row r="32" spans="2:27" ht="14">
      <c r="B32" s="992"/>
      <c r="C32" s="357" t="e">
        <f>SUM(D32:O32)</f>
        <v>#DIV/0!</v>
      </c>
      <c r="D32" s="358">
        <v>0</v>
      </c>
      <c r="E32" s="358">
        <v>0</v>
      </c>
      <c r="F32" s="358">
        <v>0</v>
      </c>
      <c r="G32" s="358">
        <v>0</v>
      </c>
      <c r="H32" s="358">
        <v>0</v>
      </c>
      <c r="I32" s="358">
        <v>0</v>
      </c>
      <c r="J32" s="358">
        <v>0</v>
      </c>
      <c r="K32" s="358">
        <v>0</v>
      </c>
      <c r="L32" s="358" t="e">
        <f>L31/$C31</f>
        <v>#DIV/0!</v>
      </c>
      <c r="M32" s="358">
        <f>IF(E22=0,0,(M31/$C31))</f>
        <v>0</v>
      </c>
      <c r="N32" s="358">
        <v>0</v>
      </c>
      <c r="O32" s="515"/>
      <c r="P32" s="515"/>
      <c r="Q32" s="515"/>
      <c r="R32" s="515"/>
      <c r="S32" s="437"/>
      <c r="T32" s="437"/>
      <c r="U32" s="437"/>
      <c r="V32" s="437"/>
      <c r="W32" s="437"/>
      <c r="X32" s="437"/>
      <c r="Y32" s="437"/>
      <c r="Z32" s="437"/>
      <c r="AA32" s="437"/>
    </row>
    <row r="33" spans="2:27" ht="14">
      <c r="B33" s="997" t="s">
        <v>2543</v>
      </c>
      <c r="C33" s="355">
        <f>IF($E$18=0,SUM(D33:N33),IF(SUM($E$11:$E$16)&lt;$E$18,(SUM(E11:E16)+E18),K33/K34))</f>
        <v>0</v>
      </c>
      <c r="D33" s="356">
        <f>IF($E$18=0,$E$11,MIN((($C33-$K33)*$H$11),$E$11))</f>
        <v>0</v>
      </c>
      <c r="E33" s="356">
        <f>IF($E$18=0,$E$12,MIN((($C33-$K33)*$H$12),$E$12))</f>
        <v>0</v>
      </c>
      <c r="F33" s="356">
        <f>IF($E$18=0,$E$13,MIN((($C33-$K33)*$H$13),$E$13))</f>
        <v>0</v>
      </c>
      <c r="G33" s="356">
        <f>IF($E$18=0,$E$14,MIN((($C33-$K33)*$H$14),$E$14))</f>
        <v>0</v>
      </c>
      <c r="H33" s="356">
        <f>IF($E$18=0,$E$15,MIN((($C33-$K33)*$H$15),$E$15))</f>
        <v>0</v>
      </c>
      <c r="I33" s="356">
        <f>IF($E$18=0,$E$16,MIN((($C33-$K33)*$H$16),$E$16))</f>
        <v>0</v>
      </c>
      <c r="J33" s="356">
        <v>0</v>
      </c>
      <c r="K33" s="356">
        <f>$E$18</f>
        <v>0</v>
      </c>
      <c r="L33" s="356">
        <v>0</v>
      </c>
      <c r="M33" s="356">
        <v>0</v>
      </c>
      <c r="N33" s="356">
        <v>0</v>
      </c>
      <c r="O33" s="515"/>
      <c r="P33" s="515"/>
      <c r="Q33" s="515"/>
      <c r="R33" s="515"/>
      <c r="S33" s="437"/>
      <c r="T33" s="437"/>
      <c r="U33" s="437"/>
      <c r="V33" s="437"/>
      <c r="W33" s="437"/>
      <c r="X33" s="437"/>
      <c r="Y33" s="437"/>
      <c r="Z33" s="437"/>
      <c r="AA33" s="437"/>
    </row>
    <row r="34" spans="2:27" ht="14">
      <c r="B34" s="992"/>
      <c r="C34" s="357" t="e">
        <f>SUM(D34:O34)</f>
        <v>#DIV/0!</v>
      </c>
      <c r="D34" s="358" t="e">
        <f t="shared" ref="D34:I34" si="2">D33/$C33</f>
        <v>#DIV/0!</v>
      </c>
      <c r="E34" s="358" t="e">
        <f t="shared" si="2"/>
        <v>#DIV/0!</v>
      </c>
      <c r="F34" s="358" t="e">
        <f t="shared" si="2"/>
        <v>#DIV/0!</v>
      </c>
      <c r="G34" s="358" t="e">
        <f t="shared" si="2"/>
        <v>#DIV/0!</v>
      </c>
      <c r="H34" s="358" t="e">
        <f t="shared" si="2"/>
        <v>#DIV/0!</v>
      </c>
      <c r="I34" s="358" t="e">
        <f t="shared" si="2"/>
        <v>#DIV/0!</v>
      </c>
      <c r="J34" s="358">
        <v>0</v>
      </c>
      <c r="K34" s="358">
        <f>IF($E$18=0,0%,IF(SUM($E$11:$E$16)&lt;$E$18,K33/$C33,50%))</f>
        <v>0</v>
      </c>
      <c r="L34" s="358">
        <v>0</v>
      </c>
      <c r="M34" s="358">
        <v>0</v>
      </c>
      <c r="N34" s="358">
        <v>0</v>
      </c>
      <c r="O34" s="515"/>
      <c r="P34" s="515"/>
      <c r="Q34" s="515"/>
      <c r="R34" s="515"/>
      <c r="S34" s="437"/>
      <c r="T34" s="437"/>
      <c r="U34" s="437"/>
      <c r="V34" s="437"/>
      <c r="W34" s="437"/>
      <c r="X34" s="437"/>
      <c r="Y34" s="437"/>
      <c r="Z34" s="437"/>
      <c r="AA34" s="437"/>
    </row>
    <row r="35" spans="2:27" ht="14">
      <c r="B35" s="997" t="s">
        <v>2544</v>
      </c>
      <c r="C35" s="355">
        <f>SUM(D35:O35)</f>
        <v>0</v>
      </c>
      <c r="D35" s="356">
        <f>($E$11-D31-D33)</f>
        <v>0</v>
      </c>
      <c r="E35" s="356">
        <f>($E$12-E31-E33)</f>
        <v>0</v>
      </c>
      <c r="F35" s="356">
        <f>($E$13-F31-F33)</f>
        <v>0</v>
      </c>
      <c r="G35" s="356">
        <f>($E$14-G31-G33)</f>
        <v>0</v>
      </c>
      <c r="H35" s="356">
        <f>($E$15-H31-H33)</f>
        <v>0</v>
      </c>
      <c r="I35" s="356">
        <f>($E$16-I31-I33)</f>
        <v>0</v>
      </c>
      <c r="J35" s="356">
        <f>IF($E$18=0,$E$17,IF(SUM(D35:I35)=0,$E$17,0))</f>
        <v>0</v>
      </c>
      <c r="K35" s="356">
        <v>0</v>
      </c>
      <c r="L35" s="356">
        <v>0</v>
      </c>
      <c r="M35" s="356">
        <v>0</v>
      </c>
      <c r="N35" s="356">
        <f>IF($E$18=0,$E$20,IF(SUM(D35:I35)=0,$E$20,0))</f>
        <v>0</v>
      </c>
      <c r="O35" s="515"/>
      <c r="P35" s="515"/>
      <c r="Q35" s="515"/>
      <c r="R35" s="515"/>
      <c r="S35" s="437"/>
      <c r="T35" s="437"/>
      <c r="U35" s="437"/>
      <c r="V35" s="437"/>
      <c r="W35" s="437"/>
      <c r="X35" s="437"/>
      <c r="Y35" s="437"/>
      <c r="Z35" s="437"/>
      <c r="AA35" s="437"/>
    </row>
    <row r="36" spans="2:27" ht="14">
      <c r="B36" s="992"/>
      <c r="C36" s="357">
        <f>SUM(D36:O36)</f>
        <v>0</v>
      </c>
      <c r="D36" s="358">
        <f t="shared" ref="D36:J36" si="3">IF(D35=0,0,D35/$C35)</f>
        <v>0</v>
      </c>
      <c r="E36" s="358">
        <f t="shared" si="3"/>
        <v>0</v>
      </c>
      <c r="F36" s="358">
        <f t="shared" si="3"/>
        <v>0</v>
      </c>
      <c r="G36" s="358">
        <f t="shared" si="3"/>
        <v>0</v>
      </c>
      <c r="H36" s="358">
        <f t="shared" si="3"/>
        <v>0</v>
      </c>
      <c r="I36" s="358">
        <f t="shared" si="3"/>
        <v>0</v>
      </c>
      <c r="J36" s="358">
        <f t="shared" si="3"/>
        <v>0</v>
      </c>
      <c r="K36" s="358">
        <v>0</v>
      </c>
      <c r="L36" s="358">
        <v>0</v>
      </c>
      <c r="M36" s="358">
        <v>0</v>
      </c>
      <c r="N36" s="358">
        <f>IF(N35=0,0,N35/$C35)</f>
        <v>0</v>
      </c>
      <c r="O36" s="515"/>
      <c r="P36" s="515"/>
      <c r="Q36" s="515"/>
      <c r="R36" s="515"/>
      <c r="S36" s="437"/>
      <c r="T36" s="437"/>
      <c r="U36" s="437"/>
      <c r="V36" s="437"/>
      <c r="W36" s="437"/>
      <c r="X36" s="437"/>
      <c r="Y36" s="437"/>
      <c r="Z36" s="437"/>
      <c r="AA36" s="437"/>
    </row>
    <row r="37" spans="2:27" ht="14">
      <c r="B37" s="997" t="s">
        <v>2545</v>
      </c>
      <c r="C37" s="355">
        <f>SUM(D37:O37)</f>
        <v>0</v>
      </c>
      <c r="D37" s="356">
        <v>0</v>
      </c>
      <c r="E37" s="356">
        <v>0</v>
      </c>
      <c r="F37" s="356">
        <v>0</v>
      </c>
      <c r="G37" s="356">
        <v>0</v>
      </c>
      <c r="H37" s="356">
        <v>0</v>
      </c>
      <c r="I37" s="356">
        <v>0</v>
      </c>
      <c r="J37" s="356">
        <f>IF($E$18=0,0,IF(SUM(D35:I35)=0,0,$E$17))</f>
        <v>0</v>
      </c>
      <c r="K37" s="356">
        <v>0</v>
      </c>
      <c r="L37" s="356">
        <v>0</v>
      </c>
      <c r="M37" s="356">
        <v>0</v>
      </c>
      <c r="N37" s="356">
        <f>IF($E$18=0,0,IF(SUM(D35:I35)=0,0,$E$20))</f>
        <v>0</v>
      </c>
      <c r="O37" s="515"/>
      <c r="P37" s="515"/>
      <c r="Q37" s="515"/>
      <c r="R37" s="515"/>
      <c r="S37" s="437"/>
      <c r="T37" s="437"/>
      <c r="U37" s="437"/>
      <c r="V37" s="437"/>
      <c r="W37" s="437"/>
      <c r="X37" s="437"/>
      <c r="Y37" s="437"/>
      <c r="Z37" s="437"/>
      <c r="AA37" s="437"/>
    </row>
    <row r="38" spans="2:27" ht="14">
      <c r="B38" s="992"/>
      <c r="C38" s="357">
        <f>SUM(D38:O38)</f>
        <v>0</v>
      </c>
      <c r="D38" s="358">
        <v>0</v>
      </c>
      <c r="E38" s="358">
        <v>0</v>
      </c>
      <c r="F38" s="358">
        <v>0</v>
      </c>
      <c r="G38" s="358">
        <v>0</v>
      </c>
      <c r="H38" s="358">
        <v>0</v>
      </c>
      <c r="I38" s="358">
        <v>0</v>
      </c>
      <c r="J38" s="358">
        <f>IF(J37=0,0,J37/$C37)</f>
        <v>0</v>
      </c>
      <c r="K38" s="358">
        <v>0</v>
      </c>
      <c r="L38" s="358">
        <v>0</v>
      </c>
      <c r="M38" s="358">
        <v>0</v>
      </c>
      <c r="N38" s="358">
        <f>IF(N37=0,0,N37/$C37)</f>
        <v>0</v>
      </c>
      <c r="O38" s="515"/>
      <c r="P38" s="515"/>
      <c r="Q38" s="515"/>
      <c r="R38" s="515"/>
      <c r="S38" s="437"/>
      <c r="T38" s="437"/>
      <c r="U38" s="437"/>
      <c r="V38" s="437"/>
      <c r="W38" s="437"/>
      <c r="X38" s="437"/>
      <c r="Y38" s="437"/>
      <c r="Z38" s="437"/>
      <c r="AA38" s="437"/>
    </row>
    <row r="39" spans="2:27" ht="21.75" customHeight="1">
      <c r="B39" s="420" t="s">
        <v>558</v>
      </c>
      <c r="C39" s="355">
        <f t="shared" ref="C39:N39" si="4">C37+C35+C33+C31</f>
        <v>0</v>
      </c>
      <c r="D39" s="355">
        <f t="shared" si="4"/>
        <v>0</v>
      </c>
      <c r="E39" s="355">
        <f t="shared" si="4"/>
        <v>0</v>
      </c>
      <c r="F39" s="355">
        <f t="shared" si="4"/>
        <v>0</v>
      </c>
      <c r="G39" s="355">
        <f t="shared" si="4"/>
        <v>0</v>
      </c>
      <c r="H39" s="355">
        <f t="shared" si="4"/>
        <v>0</v>
      </c>
      <c r="I39" s="355">
        <f t="shared" si="4"/>
        <v>0</v>
      </c>
      <c r="J39" s="355">
        <f t="shared" si="4"/>
        <v>0</v>
      </c>
      <c r="K39" s="355">
        <f t="shared" si="4"/>
        <v>0</v>
      </c>
      <c r="L39" s="355">
        <f t="shared" si="4"/>
        <v>0</v>
      </c>
      <c r="M39" s="355">
        <f t="shared" si="4"/>
        <v>0</v>
      </c>
      <c r="N39" s="355">
        <f t="shared" si="4"/>
        <v>0</v>
      </c>
      <c r="O39" s="515"/>
      <c r="P39" s="515"/>
      <c r="Q39" s="515"/>
      <c r="R39" s="515"/>
      <c r="S39" s="437"/>
      <c r="T39" s="437"/>
      <c r="U39" s="437"/>
      <c r="V39" s="437"/>
      <c r="W39" s="437"/>
      <c r="X39" s="437"/>
      <c r="Y39" s="437"/>
      <c r="Z39" s="437"/>
      <c r="AA39" s="437"/>
    </row>
    <row r="40" spans="2:27" ht="9" customHeight="1">
      <c r="B40" s="437"/>
      <c r="C40" s="439"/>
      <c r="D40" s="439"/>
      <c r="E40" s="439"/>
      <c r="F40" s="439"/>
      <c r="G40" s="439"/>
      <c r="H40" s="439"/>
      <c r="I40" s="439"/>
      <c r="J40" s="437"/>
      <c r="K40" s="437"/>
      <c r="L40" s="437"/>
      <c r="M40" s="437"/>
      <c r="N40" s="437"/>
      <c r="O40" s="515"/>
      <c r="P40" s="515"/>
      <c r="Q40" s="515"/>
      <c r="R40" s="515"/>
      <c r="S40" s="437"/>
      <c r="T40" s="437"/>
      <c r="U40" s="437"/>
      <c r="V40" s="437"/>
      <c r="W40" s="437"/>
      <c r="X40" s="437"/>
      <c r="Y40" s="437"/>
      <c r="Z40" s="437"/>
      <c r="AA40" s="437"/>
    </row>
    <row r="41" spans="2:27" s="668" customFormat="1" ht="13.5" customHeight="1">
      <c r="B41" s="683" t="s">
        <v>2865</v>
      </c>
      <c r="C41" s="437"/>
      <c r="D41" s="437"/>
      <c r="E41" s="437"/>
      <c r="F41" s="437"/>
      <c r="G41" s="437"/>
      <c r="H41" s="437"/>
      <c r="I41" s="437"/>
      <c r="J41" s="437"/>
      <c r="K41" s="437"/>
      <c r="L41" s="437"/>
      <c r="M41" s="437"/>
      <c r="N41" s="437"/>
      <c r="O41" s="515"/>
      <c r="P41" s="515"/>
      <c r="Q41" s="515"/>
      <c r="R41" s="515"/>
      <c r="S41" s="437"/>
      <c r="T41" s="437"/>
      <c r="U41" s="437"/>
      <c r="V41" s="437"/>
      <c r="W41" s="437"/>
      <c r="X41" s="437"/>
      <c r="Y41" s="437"/>
      <c r="Z41" s="437"/>
      <c r="AA41" s="437"/>
    </row>
    <row r="42" spans="2:27" s="668" customFormat="1" ht="13.5" customHeight="1">
      <c r="B42" s="438"/>
      <c r="C42" s="438"/>
      <c r="D42" s="438"/>
      <c r="E42" s="438"/>
      <c r="F42" s="438"/>
      <c r="G42" s="438"/>
      <c r="H42" s="438"/>
      <c r="I42" s="438"/>
      <c r="J42" s="438"/>
      <c r="K42" s="438"/>
      <c r="L42" s="438"/>
      <c r="M42" s="438"/>
      <c r="N42" s="438"/>
      <c r="O42" s="510"/>
      <c r="P42" s="510"/>
      <c r="Q42" s="510"/>
      <c r="R42" s="510"/>
      <c r="S42" s="438"/>
      <c r="T42" s="438"/>
      <c r="U42" s="438"/>
      <c r="V42" s="438"/>
      <c r="W42" s="438"/>
      <c r="X42" s="438"/>
      <c r="Y42" s="438"/>
      <c r="Z42" s="438"/>
      <c r="AA42" s="438"/>
    </row>
    <row r="43" spans="2:27" s="668" customFormat="1" ht="13.5" customHeight="1">
      <c r="B43" s="438"/>
      <c r="C43" s="438"/>
      <c r="D43" s="438"/>
      <c r="E43" s="438"/>
      <c r="F43" s="438"/>
      <c r="G43" s="438"/>
      <c r="H43" s="438"/>
      <c r="I43" s="438"/>
      <c r="J43" s="438"/>
      <c r="K43" s="438"/>
      <c r="L43" s="438"/>
      <c r="M43" s="438"/>
      <c r="N43" s="438"/>
      <c r="O43" s="510"/>
      <c r="P43" s="510"/>
      <c r="Q43" s="510"/>
      <c r="R43" s="510"/>
      <c r="S43" s="438"/>
      <c r="T43" s="438"/>
      <c r="U43" s="438"/>
      <c r="V43" s="438"/>
      <c r="W43" s="438"/>
      <c r="X43" s="438"/>
      <c r="Y43" s="438"/>
      <c r="Z43" s="438"/>
      <c r="AA43" s="438"/>
    </row>
    <row r="44" spans="2:27" s="668" customFormat="1" ht="13.5" customHeight="1">
      <c r="B44" s="438"/>
      <c r="C44" s="438"/>
      <c r="D44" s="438"/>
      <c r="E44" s="438"/>
      <c r="F44" s="438"/>
      <c r="G44" s="438"/>
      <c r="H44" s="438"/>
      <c r="I44" s="438"/>
      <c r="J44" s="438"/>
      <c r="K44" s="438"/>
      <c r="L44" s="438"/>
      <c r="M44" s="438"/>
      <c r="N44" s="438"/>
      <c r="O44" s="510"/>
      <c r="P44" s="510"/>
      <c r="Q44" s="510"/>
      <c r="R44" s="510"/>
      <c r="S44" s="438"/>
      <c r="T44" s="438"/>
      <c r="U44" s="438"/>
      <c r="V44" s="438"/>
      <c r="W44" s="438"/>
      <c r="X44" s="438"/>
      <c r="Y44" s="438"/>
      <c r="Z44" s="438"/>
      <c r="AA44" s="438"/>
    </row>
    <row r="45" spans="2:27" s="668" customFormat="1" ht="13.5" customHeight="1">
      <c r="B45" s="438"/>
      <c r="C45" s="438"/>
      <c r="D45" s="438"/>
      <c r="E45" s="438"/>
      <c r="F45" s="438"/>
      <c r="G45" s="438"/>
      <c r="H45" s="438"/>
      <c r="I45" s="438"/>
      <c r="J45" s="438"/>
      <c r="K45" s="438"/>
      <c r="L45" s="438"/>
      <c r="M45" s="438"/>
      <c r="N45" s="438"/>
      <c r="O45" s="510"/>
      <c r="P45" s="510"/>
      <c r="Q45" s="510"/>
      <c r="R45" s="510"/>
      <c r="S45" s="438"/>
      <c r="T45" s="438"/>
      <c r="U45" s="438"/>
      <c r="V45" s="438"/>
      <c r="W45" s="438"/>
      <c r="X45" s="438"/>
      <c r="Y45" s="438"/>
      <c r="Z45" s="438"/>
      <c r="AA45" s="438"/>
    </row>
    <row r="46" spans="2:27" s="668" customFormat="1" ht="13.5" customHeight="1">
      <c r="B46" s="438"/>
      <c r="C46" s="438"/>
      <c r="D46" s="438"/>
      <c r="E46" s="438"/>
      <c r="F46" s="438"/>
      <c r="G46" s="438"/>
      <c r="H46" s="438"/>
      <c r="I46" s="438"/>
      <c r="J46" s="438"/>
      <c r="K46" s="438"/>
      <c r="L46" s="438"/>
      <c r="M46" s="438"/>
      <c r="N46" s="438"/>
      <c r="O46" s="510"/>
      <c r="P46" s="510"/>
      <c r="Q46" s="510"/>
      <c r="R46" s="510"/>
      <c r="S46" s="438"/>
      <c r="T46" s="438"/>
      <c r="U46" s="438"/>
      <c r="V46" s="438"/>
      <c r="W46" s="438"/>
      <c r="X46" s="438"/>
      <c r="Y46" s="438"/>
      <c r="Z46" s="438"/>
      <c r="AA46" s="438"/>
    </row>
    <row r="47" spans="2:27" s="668" customFormat="1" ht="13.5" customHeight="1">
      <c r="B47" s="438"/>
      <c r="C47" s="438"/>
      <c r="D47" s="438"/>
      <c r="E47" s="438"/>
      <c r="F47" s="438"/>
      <c r="G47" s="438"/>
      <c r="H47" s="438"/>
      <c r="I47" s="438"/>
      <c r="J47" s="438"/>
      <c r="K47" s="438"/>
      <c r="L47" s="438"/>
      <c r="M47" s="438"/>
      <c r="N47" s="438"/>
      <c r="O47" s="510"/>
      <c r="P47" s="510"/>
      <c r="Q47" s="510"/>
      <c r="R47" s="510"/>
      <c r="S47" s="438"/>
      <c r="T47" s="438"/>
      <c r="U47" s="438"/>
      <c r="V47" s="438"/>
      <c r="W47" s="438"/>
      <c r="X47" s="438"/>
      <c r="Y47" s="438"/>
      <c r="Z47" s="438"/>
      <c r="AA47" s="438"/>
    </row>
    <row r="48" spans="2:27" s="668" customFormat="1" ht="13.5" customHeight="1">
      <c r="B48" s="438"/>
      <c r="C48" s="438"/>
      <c r="D48" s="438"/>
      <c r="E48" s="438"/>
      <c r="F48" s="438"/>
      <c r="G48" s="438"/>
      <c r="H48" s="438"/>
      <c r="I48" s="438"/>
      <c r="J48" s="438"/>
      <c r="K48" s="438"/>
      <c r="L48" s="438"/>
      <c r="M48" s="438"/>
      <c r="N48" s="438"/>
      <c r="O48" s="510"/>
      <c r="P48" s="510"/>
      <c r="Q48" s="510"/>
      <c r="R48" s="510"/>
      <c r="S48" s="438"/>
      <c r="T48" s="438"/>
      <c r="U48" s="438"/>
      <c r="V48" s="438"/>
      <c r="W48" s="438"/>
      <c r="X48" s="438"/>
      <c r="Y48" s="438"/>
      <c r="Z48" s="438"/>
      <c r="AA48" s="438"/>
    </row>
    <row r="49" spans="2:27" s="668" customFormat="1" ht="13.5" customHeight="1">
      <c r="B49" s="438"/>
      <c r="C49" s="438"/>
      <c r="D49" s="438"/>
      <c r="E49" s="438"/>
      <c r="F49" s="438"/>
      <c r="G49" s="438"/>
      <c r="H49" s="438"/>
      <c r="I49" s="438"/>
      <c r="J49" s="438"/>
      <c r="K49" s="438"/>
      <c r="L49" s="438"/>
      <c r="M49" s="438"/>
      <c r="N49" s="438"/>
      <c r="O49" s="510"/>
      <c r="P49" s="510"/>
      <c r="Q49" s="510"/>
      <c r="R49" s="510"/>
      <c r="S49" s="438"/>
      <c r="T49" s="438"/>
      <c r="U49" s="438"/>
      <c r="V49" s="438"/>
      <c r="W49" s="438"/>
      <c r="X49" s="438"/>
      <c r="Y49" s="438"/>
      <c r="Z49" s="438"/>
      <c r="AA49" s="438"/>
    </row>
    <row r="50" spans="2:27" s="668" customFormat="1" ht="13.5" customHeight="1">
      <c r="B50" s="438"/>
      <c r="C50" s="438"/>
      <c r="D50" s="438"/>
      <c r="E50" s="438"/>
      <c r="F50" s="438"/>
      <c r="G50" s="438"/>
      <c r="H50" s="438"/>
      <c r="I50" s="438"/>
      <c r="J50" s="438"/>
      <c r="K50" s="438"/>
      <c r="L50" s="438"/>
      <c r="M50" s="438"/>
      <c r="N50" s="438"/>
      <c r="O50" s="510"/>
      <c r="P50" s="510"/>
      <c r="Q50" s="510"/>
      <c r="R50" s="510"/>
      <c r="S50" s="438"/>
      <c r="T50" s="438"/>
      <c r="U50" s="438"/>
      <c r="V50" s="438"/>
      <c r="W50" s="438"/>
      <c r="X50" s="438"/>
      <c r="Y50" s="438"/>
      <c r="Z50" s="438"/>
      <c r="AA50" s="438"/>
    </row>
    <row r="51" spans="2:27" s="668" customFormat="1" ht="13.5" customHeight="1">
      <c r="B51" s="438"/>
      <c r="C51" s="438"/>
      <c r="D51" s="438"/>
      <c r="E51" s="438"/>
      <c r="F51" s="438"/>
      <c r="G51" s="438"/>
      <c r="H51" s="438"/>
      <c r="I51" s="438"/>
      <c r="J51" s="438"/>
      <c r="K51" s="438"/>
      <c r="L51" s="438"/>
      <c r="M51" s="438"/>
      <c r="N51" s="438"/>
      <c r="O51" s="510"/>
      <c r="P51" s="510"/>
      <c r="Q51" s="510"/>
      <c r="R51" s="510"/>
      <c r="S51" s="438"/>
      <c r="T51" s="438"/>
      <c r="U51" s="438"/>
      <c r="V51" s="438"/>
      <c r="W51" s="438"/>
      <c r="X51" s="438"/>
      <c r="Y51" s="438"/>
      <c r="Z51" s="438"/>
      <c r="AA51" s="438"/>
    </row>
    <row r="52" spans="2:27" s="668" customFormat="1" ht="13.5" customHeight="1">
      <c r="B52" s="438"/>
      <c r="C52" s="438"/>
      <c r="D52" s="438"/>
      <c r="E52" s="438"/>
      <c r="F52" s="438"/>
      <c r="G52" s="438"/>
      <c r="H52" s="438"/>
      <c r="I52" s="438"/>
      <c r="J52" s="438"/>
      <c r="K52" s="438"/>
      <c r="L52" s="438"/>
      <c r="M52" s="438"/>
      <c r="N52" s="438"/>
      <c r="O52" s="510"/>
      <c r="P52" s="510"/>
      <c r="Q52" s="510"/>
      <c r="R52" s="510"/>
      <c r="S52" s="438"/>
      <c r="T52" s="438"/>
      <c r="U52" s="438"/>
      <c r="V52" s="438"/>
      <c r="W52" s="438"/>
      <c r="X52" s="438"/>
      <c r="Y52" s="438"/>
      <c r="Z52" s="438"/>
      <c r="AA52" s="438"/>
    </row>
    <row r="53" spans="2:27" s="668" customFormat="1" ht="13.5" customHeight="1">
      <c r="B53" s="438"/>
      <c r="C53" s="438"/>
      <c r="D53" s="438"/>
      <c r="E53" s="438"/>
      <c r="F53" s="438"/>
      <c r="G53" s="438"/>
      <c r="H53" s="438"/>
      <c r="I53" s="438"/>
      <c r="J53" s="438"/>
      <c r="K53" s="438"/>
      <c r="L53" s="438"/>
      <c r="M53" s="438"/>
      <c r="N53" s="438"/>
      <c r="O53" s="510"/>
      <c r="P53" s="510"/>
      <c r="Q53" s="510"/>
      <c r="R53" s="510"/>
      <c r="S53" s="438"/>
      <c r="T53" s="438"/>
      <c r="U53" s="438"/>
      <c r="V53" s="438"/>
      <c r="W53" s="438"/>
      <c r="X53" s="438"/>
      <c r="Y53" s="438"/>
      <c r="Z53" s="438"/>
      <c r="AA53" s="438"/>
    </row>
    <row r="54" spans="2:27" s="668" customFormat="1" ht="13.5" customHeight="1">
      <c r="B54" s="438"/>
      <c r="C54" s="438"/>
      <c r="D54" s="438"/>
      <c r="E54" s="438"/>
      <c r="F54" s="438"/>
      <c r="G54" s="438"/>
      <c r="H54" s="438"/>
      <c r="I54" s="438"/>
      <c r="J54" s="438"/>
      <c r="K54" s="438"/>
      <c r="L54" s="438"/>
      <c r="M54" s="438"/>
      <c r="N54" s="438"/>
      <c r="O54" s="510"/>
      <c r="P54" s="510"/>
      <c r="Q54" s="510"/>
      <c r="R54" s="510"/>
      <c r="S54" s="438"/>
      <c r="T54" s="438"/>
      <c r="U54" s="438"/>
      <c r="V54" s="438"/>
      <c r="W54" s="438"/>
      <c r="X54" s="438"/>
      <c r="Y54" s="438"/>
      <c r="Z54" s="438"/>
      <c r="AA54" s="438"/>
    </row>
    <row r="55" spans="2:27" s="668" customFormat="1" ht="13.5" customHeight="1">
      <c r="B55" s="438"/>
      <c r="C55" s="438"/>
      <c r="D55" s="438"/>
      <c r="E55" s="438"/>
      <c r="F55" s="438"/>
      <c r="G55" s="438"/>
      <c r="H55" s="438"/>
      <c r="I55" s="438"/>
      <c r="J55" s="438"/>
      <c r="K55" s="438"/>
      <c r="L55" s="438"/>
      <c r="M55" s="438"/>
      <c r="N55" s="438"/>
      <c r="O55" s="510"/>
      <c r="P55" s="510"/>
      <c r="Q55" s="510"/>
      <c r="R55" s="510"/>
      <c r="S55" s="438"/>
      <c r="T55" s="438"/>
      <c r="U55" s="438"/>
      <c r="V55" s="438"/>
      <c r="W55" s="438"/>
      <c r="X55" s="438"/>
      <c r="Y55" s="438"/>
      <c r="Z55" s="438"/>
      <c r="AA55" s="438"/>
    </row>
    <row r="56" spans="2:27" s="668" customFormat="1" ht="13.5" customHeight="1">
      <c r="B56" s="438"/>
      <c r="C56" s="438"/>
      <c r="D56" s="438"/>
      <c r="E56" s="438"/>
      <c r="F56" s="438"/>
      <c r="G56" s="438"/>
      <c r="H56" s="438"/>
      <c r="I56" s="438"/>
      <c r="J56" s="438"/>
      <c r="K56" s="438"/>
      <c r="L56" s="438"/>
      <c r="M56" s="438"/>
      <c r="N56" s="438"/>
      <c r="O56" s="510"/>
      <c r="P56" s="510"/>
      <c r="Q56" s="510"/>
      <c r="R56" s="510"/>
      <c r="S56" s="438"/>
      <c r="T56" s="438"/>
      <c r="U56" s="438"/>
      <c r="V56" s="438"/>
      <c r="W56" s="438"/>
      <c r="X56" s="438"/>
      <c r="Y56" s="438"/>
      <c r="Z56" s="438"/>
      <c r="AA56" s="438"/>
    </row>
    <row r="57" spans="2:27" s="668" customFormat="1" ht="13.5" customHeight="1">
      <c r="B57" s="438"/>
      <c r="C57" s="438"/>
      <c r="D57" s="438"/>
      <c r="E57" s="438"/>
      <c r="F57" s="438"/>
      <c r="G57" s="438"/>
      <c r="H57" s="438"/>
      <c r="I57" s="438"/>
      <c r="J57" s="438"/>
      <c r="K57" s="438"/>
      <c r="L57" s="438"/>
      <c r="M57" s="438"/>
      <c r="N57" s="438"/>
      <c r="O57" s="510"/>
      <c r="P57" s="510"/>
      <c r="Q57" s="510"/>
      <c r="R57" s="510"/>
      <c r="S57" s="438"/>
      <c r="T57" s="438"/>
      <c r="U57" s="438"/>
      <c r="V57" s="438"/>
      <c r="W57" s="438"/>
      <c r="X57" s="438"/>
      <c r="Y57" s="438"/>
      <c r="Z57" s="438"/>
      <c r="AA57" s="438"/>
    </row>
    <row r="58" spans="2:27" s="668" customFormat="1" ht="13.5" customHeight="1">
      <c r="B58" s="438"/>
      <c r="C58" s="438"/>
      <c r="D58" s="438"/>
      <c r="E58" s="438"/>
      <c r="F58" s="438"/>
      <c r="G58" s="438"/>
      <c r="H58" s="438"/>
      <c r="I58" s="438"/>
      <c r="J58" s="438"/>
      <c r="K58" s="438"/>
      <c r="L58" s="438"/>
      <c r="M58" s="438"/>
      <c r="N58" s="438"/>
      <c r="O58" s="510"/>
      <c r="P58" s="510"/>
      <c r="Q58" s="510"/>
      <c r="R58" s="510"/>
      <c r="S58" s="438"/>
      <c r="T58" s="438"/>
      <c r="U58" s="438"/>
      <c r="V58" s="438"/>
      <c r="W58" s="438"/>
      <c r="X58" s="438"/>
      <c r="Y58" s="438"/>
      <c r="Z58" s="438"/>
      <c r="AA58" s="438"/>
    </row>
    <row r="59" spans="2:27" s="668" customFormat="1" ht="13.5" customHeight="1">
      <c r="B59" s="438"/>
      <c r="C59" s="438"/>
      <c r="D59" s="438"/>
      <c r="E59" s="438"/>
      <c r="F59" s="438"/>
      <c r="G59" s="438"/>
      <c r="H59" s="438"/>
      <c r="I59" s="438"/>
      <c r="J59" s="438"/>
      <c r="K59" s="438"/>
      <c r="L59" s="438"/>
      <c r="M59" s="438"/>
      <c r="N59" s="438"/>
      <c r="O59" s="510"/>
      <c r="P59" s="510"/>
      <c r="Q59" s="510"/>
      <c r="R59" s="510"/>
      <c r="S59" s="438"/>
      <c r="T59" s="438"/>
      <c r="U59" s="438"/>
      <c r="V59" s="438"/>
      <c r="W59" s="438"/>
      <c r="X59" s="438"/>
      <c r="Y59" s="438"/>
      <c r="Z59" s="438"/>
      <c r="AA59" s="438"/>
    </row>
    <row r="60" spans="2:27" s="668" customFormat="1" ht="13.5" customHeight="1">
      <c r="B60" s="438"/>
      <c r="C60" s="438"/>
      <c r="D60" s="438"/>
      <c r="E60" s="438"/>
      <c r="F60" s="438"/>
      <c r="G60" s="438"/>
      <c r="H60" s="438"/>
      <c r="I60" s="438"/>
      <c r="J60" s="438"/>
      <c r="K60" s="438"/>
      <c r="L60" s="438"/>
      <c r="M60" s="438"/>
      <c r="N60" s="438"/>
      <c r="O60" s="510"/>
      <c r="P60" s="510"/>
      <c r="Q60" s="510"/>
      <c r="R60" s="510"/>
      <c r="S60" s="438"/>
      <c r="T60" s="438"/>
      <c r="U60" s="438"/>
      <c r="V60" s="438"/>
      <c r="W60" s="438"/>
      <c r="X60" s="438"/>
      <c r="Y60" s="438"/>
      <c r="Z60" s="438"/>
      <c r="AA60" s="438"/>
    </row>
    <row r="61" spans="2:27" s="668" customFormat="1" ht="13.5" customHeight="1">
      <c r="B61" s="438"/>
      <c r="C61" s="438"/>
      <c r="D61" s="438"/>
      <c r="E61" s="438"/>
      <c r="F61" s="438"/>
      <c r="G61" s="438"/>
      <c r="H61" s="438"/>
      <c r="I61" s="438"/>
      <c r="J61" s="438"/>
      <c r="K61" s="438"/>
      <c r="L61" s="438"/>
      <c r="M61" s="438"/>
      <c r="N61" s="438"/>
      <c r="O61" s="510"/>
      <c r="P61" s="510"/>
      <c r="Q61" s="510"/>
      <c r="R61" s="510"/>
      <c r="S61" s="438"/>
      <c r="T61" s="438"/>
      <c r="U61" s="438"/>
      <c r="V61" s="438"/>
      <c r="W61" s="438"/>
      <c r="X61" s="438"/>
      <c r="Y61" s="438"/>
      <c r="Z61" s="438"/>
      <c r="AA61" s="438"/>
    </row>
    <row r="62" spans="2:27" s="668" customFormat="1" ht="13.5" customHeight="1">
      <c r="B62" s="438"/>
      <c r="C62" s="438"/>
      <c r="D62" s="438"/>
      <c r="E62" s="438"/>
      <c r="F62" s="438"/>
      <c r="G62" s="438"/>
      <c r="H62" s="438"/>
      <c r="I62" s="438"/>
      <c r="J62" s="438"/>
      <c r="K62" s="438"/>
      <c r="L62" s="438"/>
      <c r="M62" s="438"/>
      <c r="N62" s="438"/>
      <c r="O62" s="510"/>
      <c r="P62" s="510"/>
      <c r="Q62" s="510"/>
      <c r="R62" s="510"/>
      <c r="S62" s="438"/>
      <c r="T62" s="438"/>
      <c r="U62" s="438"/>
      <c r="V62" s="438"/>
      <c r="W62" s="438"/>
      <c r="X62" s="438"/>
      <c r="Y62" s="438"/>
      <c r="Z62" s="438"/>
      <c r="AA62" s="438"/>
    </row>
    <row r="63" spans="2:27" s="668" customFormat="1" ht="13.5" customHeight="1">
      <c r="B63" s="438"/>
      <c r="C63" s="438"/>
      <c r="D63" s="438"/>
      <c r="E63" s="438"/>
      <c r="F63" s="438"/>
      <c r="G63" s="438"/>
      <c r="H63" s="438"/>
      <c r="I63" s="438"/>
      <c r="J63" s="438"/>
      <c r="K63" s="438"/>
      <c r="L63" s="438"/>
      <c r="M63" s="438"/>
      <c r="N63" s="438"/>
      <c r="O63" s="510"/>
      <c r="P63" s="510"/>
      <c r="Q63" s="510"/>
      <c r="R63" s="510"/>
      <c r="S63" s="438"/>
      <c r="T63" s="438"/>
      <c r="U63" s="438"/>
      <c r="V63" s="438"/>
      <c r="W63" s="438"/>
      <c r="X63" s="438"/>
      <c r="Y63" s="438"/>
      <c r="Z63" s="438"/>
      <c r="AA63" s="438"/>
    </row>
    <row r="64" spans="2:27" s="668" customFormat="1" ht="13.5" customHeight="1">
      <c r="B64" s="438"/>
      <c r="C64" s="438"/>
      <c r="D64" s="438"/>
      <c r="E64" s="438"/>
      <c r="F64" s="438"/>
      <c r="G64" s="438"/>
      <c r="H64" s="438"/>
      <c r="I64" s="438"/>
      <c r="J64" s="438"/>
      <c r="K64" s="438"/>
      <c r="L64" s="438"/>
      <c r="M64" s="438"/>
      <c r="N64" s="438"/>
      <c r="O64" s="510"/>
      <c r="P64" s="510"/>
      <c r="Q64" s="510"/>
      <c r="R64" s="510"/>
      <c r="S64" s="438"/>
      <c r="T64" s="438"/>
      <c r="U64" s="438"/>
      <c r="V64" s="438"/>
      <c r="W64" s="438"/>
      <c r="X64" s="438"/>
      <c r="Y64" s="438"/>
      <c r="Z64" s="438"/>
      <c r="AA64" s="438"/>
    </row>
    <row r="65" spans="2:27" s="668" customFormat="1" ht="13.5" customHeight="1">
      <c r="B65" s="438"/>
      <c r="C65" s="438"/>
      <c r="D65" s="438"/>
      <c r="E65" s="438"/>
      <c r="F65" s="438"/>
      <c r="G65" s="438"/>
      <c r="H65" s="438"/>
      <c r="I65" s="438"/>
      <c r="J65" s="438"/>
      <c r="K65" s="438"/>
      <c r="L65" s="438"/>
      <c r="M65" s="438"/>
      <c r="N65" s="438"/>
      <c r="O65" s="510"/>
      <c r="P65" s="510"/>
      <c r="Q65" s="510"/>
      <c r="R65" s="510"/>
      <c r="S65" s="438"/>
      <c r="T65" s="438"/>
      <c r="U65" s="438"/>
      <c r="V65" s="438"/>
      <c r="W65" s="438"/>
      <c r="X65" s="438"/>
      <c r="Y65" s="438"/>
      <c r="Z65" s="438"/>
      <c r="AA65" s="438"/>
    </row>
    <row r="66" spans="2:27" s="668" customFormat="1" ht="13.5" customHeight="1">
      <c r="B66" s="438"/>
      <c r="C66" s="438"/>
      <c r="D66" s="438"/>
      <c r="E66" s="438"/>
      <c r="F66" s="438"/>
      <c r="G66" s="438"/>
      <c r="H66" s="438"/>
      <c r="I66" s="438"/>
      <c r="J66" s="438"/>
      <c r="K66" s="438"/>
      <c r="L66" s="438"/>
      <c r="M66" s="438"/>
      <c r="N66" s="438"/>
      <c r="O66" s="510"/>
      <c r="P66" s="510"/>
      <c r="Q66" s="510"/>
      <c r="R66" s="510"/>
      <c r="S66" s="438"/>
      <c r="T66" s="438"/>
      <c r="U66" s="438"/>
      <c r="V66" s="438"/>
      <c r="W66" s="438"/>
      <c r="X66" s="438"/>
      <c r="Y66" s="438"/>
      <c r="Z66" s="438"/>
      <c r="AA66" s="438"/>
    </row>
    <row r="67" spans="2:27" ht="13.5" customHeight="1">
      <c r="B67" s="411"/>
      <c r="C67" s="411"/>
      <c r="D67" s="411"/>
      <c r="E67" s="411"/>
      <c r="F67" s="411"/>
      <c r="G67" s="411"/>
      <c r="H67" s="411"/>
      <c r="I67" s="411"/>
      <c r="J67" s="411"/>
      <c r="K67" s="411"/>
      <c r="L67" s="411"/>
      <c r="M67" s="411"/>
      <c r="N67" s="411"/>
      <c r="O67" s="510"/>
      <c r="P67" s="510"/>
      <c r="Q67" s="510"/>
      <c r="R67" s="510"/>
      <c r="S67" s="438"/>
      <c r="T67" s="438"/>
      <c r="U67" s="438"/>
      <c r="V67" s="438"/>
      <c r="W67" s="438"/>
      <c r="X67" s="438"/>
      <c r="Y67" s="438"/>
      <c r="Z67" s="438"/>
      <c r="AA67" s="438"/>
    </row>
  </sheetData>
  <mergeCells count="35">
    <mergeCell ref="J29:J30"/>
    <mergeCell ref="K29:K30"/>
    <mergeCell ref="N29:N30"/>
    <mergeCell ref="B31:B32"/>
    <mergeCell ref="B2:N2"/>
    <mergeCell ref="D5:E5"/>
    <mergeCell ref="J5:N5"/>
    <mergeCell ref="B10:C10"/>
    <mergeCell ref="G10:H10"/>
    <mergeCell ref="B3:N3"/>
    <mergeCell ref="J6:N6"/>
    <mergeCell ref="J17:N18"/>
    <mergeCell ref="B20:C20"/>
    <mergeCell ref="B17:C17"/>
    <mergeCell ref="B18:C18"/>
    <mergeCell ref="D27:E27"/>
    <mergeCell ref="B35:B36"/>
    <mergeCell ref="B33:B34"/>
    <mergeCell ref="G29:G30"/>
    <mergeCell ref="B37:B38"/>
    <mergeCell ref="B21:C21"/>
    <mergeCell ref="B22:C22"/>
    <mergeCell ref="C29:C30"/>
    <mergeCell ref="D29:D30"/>
    <mergeCell ref="E29:E30"/>
    <mergeCell ref="F29:F30"/>
    <mergeCell ref="B11:C11"/>
    <mergeCell ref="H29:H30"/>
    <mergeCell ref="I29:I30"/>
    <mergeCell ref="B19:C19"/>
    <mergeCell ref="B14:C14"/>
    <mergeCell ref="B15:C15"/>
    <mergeCell ref="B16:C16"/>
    <mergeCell ref="B12:C12"/>
    <mergeCell ref="B13:C13"/>
  </mergeCells>
  <dataValidations count="1">
    <dataValidation type="list" allowBlank="1" showErrorMessage="1" prompt=" " sqref="D12:D16" xr:uid="{B7793A37-618D-C54B-B9BB-FC4EEDE7C8D8}">
      <formula1>$O$10:$O$13</formula1>
    </dataValidation>
  </dataValidations>
  <pageMargins left="0.7" right="0.7" top="0.75" bottom="0.75" header="0.3" footer="0.3"/>
  <pageSetup scale="67" orientation="landscape" horizontalDpi="0" verticalDpi="0"/>
  <rowBreaks count="1" manualBreakCount="1">
    <brk id="25" max="16383"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136-7DE2-0549-8607-8ED6C957802B}">
  <sheetPr>
    <tabColor rgb="FF7030A0"/>
  </sheetPr>
  <dimension ref="A1:BK317"/>
  <sheetViews>
    <sheetView zoomScaleNormal="100" zoomScaleSheetLayoutView="100" workbookViewId="0">
      <selection activeCell="J6" sqref="J6"/>
    </sheetView>
  </sheetViews>
  <sheetFormatPr baseColWidth="10" defaultColWidth="10.1640625" defaultRowHeight="12"/>
  <cols>
    <col min="1" max="1" width="6.6640625" style="296" customWidth="1"/>
    <col min="2" max="2" width="31.83203125" style="296" customWidth="1"/>
    <col min="3" max="9" width="14.83203125" style="497" customWidth="1"/>
    <col min="10" max="10" width="41.5" style="296" customWidth="1"/>
    <col min="11" max="27" width="10.1640625" style="362"/>
    <col min="28" max="16384" width="10.1640625" style="296"/>
  </cols>
  <sheetData>
    <row r="1" spans="1:63" s="492" customFormat="1" ht="31.75" customHeight="1">
      <c r="A1" s="1013" t="s">
        <v>2546</v>
      </c>
      <c r="B1" s="1013"/>
      <c r="C1" s="1013"/>
      <c r="D1" s="1013"/>
      <c r="E1" s="1013"/>
      <c r="F1" s="1013"/>
      <c r="G1" s="1013"/>
      <c r="H1" s="1013"/>
      <c r="I1" s="1013"/>
      <c r="J1" s="1013"/>
      <c r="K1" s="674"/>
      <c r="L1" s="674"/>
      <c r="M1" s="674"/>
      <c r="N1" s="674"/>
      <c r="O1" s="674"/>
      <c r="P1" s="674"/>
      <c r="Q1" s="362"/>
      <c r="R1" s="362"/>
      <c r="S1" s="362"/>
      <c r="T1" s="362"/>
      <c r="U1" s="362"/>
      <c r="V1" s="362"/>
      <c r="W1" s="362"/>
      <c r="X1" s="362"/>
      <c r="Y1" s="362"/>
      <c r="Z1" s="362"/>
      <c r="AA1" s="362"/>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row>
    <row r="2" spans="1:63" s="461" customFormat="1" ht="62.5" customHeight="1">
      <c r="A2" s="1018"/>
      <c r="B2" s="1018"/>
      <c r="C2" s="1019" t="s">
        <v>2780</v>
      </c>
      <c r="D2" s="1019"/>
      <c r="E2" s="1019"/>
      <c r="F2" s="1019"/>
      <c r="G2" s="1019"/>
      <c r="H2" s="1019"/>
      <c r="I2" s="1019"/>
      <c r="J2" s="590"/>
      <c r="K2" s="669"/>
      <c r="L2" s="669"/>
      <c r="M2" s="669"/>
      <c r="N2" s="669"/>
      <c r="O2" s="669"/>
      <c r="P2" s="669"/>
      <c r="Q2" s="669"/>
      <c r="R2" s="669"/>
      <c r="S2" s="669"/>
      <c r="T2" s="669"/>
      <c r="U2" s="669"/>
      <c r="V2" s="669"/>
      <c r="W2" s="669"/>
      <c r="X2" s="669"/>
      <c r="Y2" s="669"/>
      <c r="Z2" s="669"/>
      <c r="AA2" s="669"/>
    </row>
    <row r="3" spans="1:63" s="465" customFormat="1" ht="26.25" customHeight="1">
      <c r="A3" s="739" t="s">
        <v>786</v>
      </c>
      <c r="B3" s="740" t="str">
        <f>IF('Production Budget - TOPSHEET'!D4&lt;&gt;"",'Production Budget - TOPSHEET'!D4,"")</f>
        <v/>
      </c>
      <c r="C3" s="1023" t="s">
        <v>2860</v>
      </c>
      <c r="D3" s="1023"/>
      <c r="E3" s="1023"/>
      <c r="F3" s="780" t="str">
        <f>IF('Cost Report DETAILED'!F3="yyyy-mm-dd","",'Cost Report DETAILED'!F3)</f>
        <v/>
      </c>
      <c r="G3" s="591"/>
      <c r="H3" s="591"/>
      <c r="I3" s="591"/>
      <c r="J3" s="592"/>
      <c r="K3" s="362"/>
      <c r="L3" s="362"/>
      <c r="M3" s="362"/>
      <c r="N3" s="362"/>
      <c r="O3" s="362"/>
      <c r="P3" s="362"/>
      <c r="Q3" s="675"/>
      <c r="R3" s="675"/>
      <c r="S3" s="675"/>
      <c r="T3" s="675"/>
      <c r="U3" s="675"/>
      <c r="V3" s="675"/>
      <c r="W3" s="675"/>
      <c r="X3" s="675"/>
      <c r="Y3" s="675"/>
      <c r="Z3" s="675"/>
      <c r="AA3" s="675"/>
    </row>
    <row r="4" spans="1:63" s="493" customFormat="1" ht="38.25" customHeight="1">
      <c r="A4" s="741" t="s">
        <v>2547</v>
      </c>
      <c r="B4" s="742" t="s">
        <v>560</v>
      </c>
      <c r="C4" s="743" t="s">
        <v>2548</v>
      </c>
      <c r="D4" s="743" t="s">
        <v>2549</v>
      </c>
      <c r="E4" s="743" t="s">
        <v>2550</v>
      </c>
      <c r="F4" s="743" t="s">
        <v>2551</v>
      </c>
      <c r="G4" s="743" t="s">
        <v>2552</v>
      </c>
      <c r="H4" s="743" t="s">
        <v>2553</v>
      </c>
      <c r="I4" s="743" t="s">
        <v>2554</v>
      </c>
      <c r="J4" s="744" t="s">
        <v>2555</v>
      </c>
      <c r="K4" s="676"/>
      <c r="L4" s="676"/>
      <c r="M4" s="676"/>
      <c r="N4" s="676"/>
      <c r="O4" s="676"/>
      <c r="P4" s="676"/>
      <c r="Q4" s="677"/>
      <c r="R4" s="677"/>
      <c r="S4" s="677"/>
      <c r="T4" s="677"/>
      <c r="U4" s="677"/>
      <c r="V4" s="677"/>
      <c r="W4" s="677"/>
      <c r="X4" s="677"/>
      <c r="Y4" s="677"/>
      <c r="Z4" s="677"/>
      <c r="AA4" s="677"/>
    </row>
    <row r="5" spans="1:63" s="494" customFormat="1" ht="15" customHeight="1">
      <c r="A5" s="1020" t="s">
        <v>2556</v>
      </c>
      <c r="B5" s="1021"/>
      <c r="C5" s="745"/>
      <c r="D5" s="745"/>
      <c r="E5" s="745"/>
      <c r="F5" s="745"/>
      <c r="G5" s="745"/>
      <c r="H5" s="745"/>
      <c r="I5" s="746"/>
      <c r="J5" s="747"/>
      <c r="K5" s="678"/>
      <c r="L5" s="678"/>
      <c r="M5" s="678"/>
      <c r="N5" s="678"/>
      <c r="O5" s="678"/>
      <c r="P5" s="678"/>
      <c r="Q5" s="678"/>
      <c r="R5" s="678"/>
      <c r="S5" s="678"/>
      <c r="T5" s="678"/>
      <c r="U5" s="678"/>
      <c r="V5" s="678"/>
      <c r="W5" s="678"/>
      <c r="X5" s="678"/>
      <c r="Y5" s="678"/>
      <c r="Z5" s="678"/>
      <c r="AA5" s="678"/>
    </row>
    <row r="6" spans="1:63" s="462" customFormat="1" ht="13">
      <c r="A6" s="748" t="s">
        <v>1802</v>
      </c>
      <c r="B6" s="749" t="s">
        <v>2772</v>
      </c>
      <c r="C6" s="750">
        <f>'Cost Report DETAILED'!C9</f>
        <v>0</v>
      </c>
      <c r="D6" s="750">
        <f>'Cost Report DETAILED'!D9</f>
        <v>0</v>
      </c>
      <c r="E6" s="750">
        <f>'Cost Report DETAILED'!E9</f>
        <v>0</v>
      </c>
      <c r="F6" s="750">
        <f>'Cost Report DETAILED'!F9</f>
        <v>0</v>
      </c>
      <c r="G6" s="750">
        <f>'Cost Report DETAILED'!G9</f>
        <v>0</v>
      </c>
      <c r="H6" s="750">
        <f>'Cost Report DETAILED'!H9</f>
        <v>0</v>
      </c>
      <c r="I6" s="751">
        <f>+H6-G6</f>
        <v>0</v>
      </c>
      <c r="J6" s="690"/>
      <c r="K6" s="676"/>
      <c r="L6" s="676"/>
      <c r="M6" s="676"/>
      <c r="N6" s="676"/>
      <c r="O6" s="676"/>
      <c r="P6" s="676"/>
      <c r="Q6" s="676"/>
      <c r="R6" s="676"/>
      <c r="S6" s="676"/>
      <c r="T6" s="676"/>
      <c r="U6" s="676"/>
      <c r="V6" s="676"/>
      <c r="W6" s="676"/>
      <c r="X6" s="676"/>
      <c r="Y6" s="676"/>
      <c r="Z6" s="676"/>
      <c r="AA6" s="676"/>
    </row>
    <row r="7" spans="1:63" ht="13">
      <c r="A7" s="752" t="s">
        <v>1806</v>
      </c>
      <c r="B7" s="749" t="s">
        <v>2773</v>
      </c>
      <c r="C7" s="750">
        <f>'Cost Report DETAILED'!C26</f>
        <v>0</v>
      </c>
      <c r="D7" s="750">
        <f>'Cost Report DETAILED'!D26</f>
        <v>0</v>
      </c>
      <c r="E7" s="750">
        <f>'Cost Report DETAILED'!E26</f>
        <v>0</v>
      </c>
      <c r="F7" s="750">
        <f>'Cost Report DETAILED'!F26</f>
        <v>0</v>
      </c>
      <c r="G7" s="750">
        <f>'Cost Report DETAILED'!G26</f>
        <v>0</v>
      </c>
      <c r="H7" s="750">
        <f>'Cost Report DETAILED'!H26</f>
        <v>0</v>
      </c>
      <c r="I7" s="751">
        <f t="shared" ref="I7:I76" si="0">+H7-G7</f>
        <v>0</v>
      </c>
      <c r="J7" s="664"/>
    </row>
    <row r="8" spans="1:63" ht="13">
      <c r="A8" s="753" t="s">
        <v>1822</v>
      </c>
      <c r="B8" s="749" t="s">
        <v>930</v>
      </c>
      <c r="C8" s="750">
        <f>'Cost Report DETAILED'!C43</f>
        <v>0</v>
      </c>
      <c r="D8" s="750">
        <f>'Cost Report DETAILED'!D43</f>
        <v>0</v>
      </c>
      <c r="E8" s="750">
        <f>'Cost Report DETAILED'!E43</f>
        <v>0</v>
      </c>
      <c r="F8" s="750">
        <f>'Cost Report DETAILED'!F43</f>
        <v>0</v>
      </c>
      <c r="G8" s="750">
        <f>'Cost Report DETAILED'!G43</f>
        <v>0</v>
      </c>
      <c r="H8" s="750">
        <f>'Cost Report DETAILED'!H43</f>
        <v>0</v>
      </c>
      <c r="I8" s="751">
        <f t="shared" si="0"/>
        <v>0</v>
      </c>
      <c r="J8" s="664"/>
    </row>
    <row r="9" spans="1:63">
      <c r="A9" s="754" t="s">
        <v>1833</v>
      </c>
      <c r="B9" s="755" t="s">
        <v>2567</v>
      </c>
      <c r="C9" s="750">
        <f>'Cost Report DETAILED'!C59</f>
        <v>0</v>
      </c>
      <c r="D9" s="750">
        <f>'Cost Report DETAILED'!D59</f>
        <v>0</v>
      </c>
      <c r="E9" s="750">
        <f>'Cost Report DETAILED'!E59</f>
        <v>0</v>
      </c>
      <c r="F9" s="750">
        <f>'Cost Report DETAILED'!F59</f>
        <v>0</v>
      </c>
      <c r="G9" s="750">
        <f>'Cost Report DETAILED'!G59</f>
        <v>0</v>
      </c>
      <c r="H9" s="750">
        <f>'Cost Report DETAILED'!H59</f>
        <v>0</v>
      </c>
      <c r="I9" s="751">
        <f t="shared" si="0"/>
        <v>0</v>
      </c>
      <c r="J9" s="664"/>
    </row>
    <row r="10" spans="1:63">
      <c r="A10" s="754" t="s">
        <v>1844</v>
      </c>
      <c r="B10" s="755" t="s">
        <v>2568</v>
      </c>
      <c r="C10" s="750">
        <f>'Cost Report DETAILED'!C73</f>
        <v>0</v>
      </c>
      <c r="D10" s="750">
        <f>'Cost Report DETAILED'!D73</f>
        <v>0</v>
      </c>
      <c r="E10" s="750">
        <f>'Cost Report DETAILED'!E73</f>
        <v>0</v>
      </c>
      <c r="F10" s="750">
        <f>'Cost Report DETAILED'!F73</f>
        <v>0</v>
      </c>
      <c r="G10" s="750">
        <f>'Cost Report DETAILED'!G73</f>
        <v>0</v>
      </c>
      <c r="H10" s="750">
        <f>'Cost Report DETAILED'!H73</f>
        <v>0</v>
      </c>
      <c r="I10" s="751">
        <f t="shared" si="0"/>
        <v>0</v>
      </c>
      <c r="J10" s="664"/>
    </row>
    <row r="11" spans="1:63">
      <c r="A11" s="756" t="s">
        <v>1854</v>
      </c>
      <c r="B11" s="755" t="s">
        <v>948</v>
      </c>
      <c r="C11" s="750">
        <f>'Cost Report DETAILED'!C87</f>
        <v>0</v>
      </c>
      <c r="D11" s="750">
        <f>'Cost Report DETAILED'!D87</f>
        <v>0</v>
      </c>
      <c r="E11" s="750">
        <f>'Cost Report DETAILED'!E87</f>
        <v>0</v>
      </c>
      <c r="F11" s="750">
        <f>'Cost Report DETAILED'!F87</f>
        <v>0</v>
      </c>
      <c r="G11" s="750">
        <f>'Cost Report DETAILED'!G87</f>
        <v>0</v>
      </c>
      <c r="H11" s="750">
        <f>'Cost Report DETAILED'!H87</f>
        <v>0</v>
      </c>
      <c r="I11" s="751">
        <f>+H11-G11</f>
        <v>0</v>
      </c>
      <c r="J11" s="664"/>
    </row>
    <row r="12" spans="1:63" s="471" customFormat="1" ht="14" customHeight="1">
      <c r="A12" s="757"/>
      <c r="B12" s="431" t="s">
        <v>2574</v>
      </c>
      <c r="C12" s="587">
        <f>SUM(C6:C11)</f>
        <v>0</v>
      </c>
      <c r="D12" s="587">
        <f t="shared" ref="D12:H12" si="1">SUM(D6:D11)</f>
        <v>0</v>
      </c>
      <c r="E12" s="587">
        <f t="shared" si="1"/>
        <v>0</v>
      </c>
      <c r="F12" s="587">
        <f t="shared" si="1"/>
        <v>0</v>
      </c>
      <c r="G12" s="587">
        <f t="shared" si="1"/>
        <v>0</v>
      </c>
      <c r="H12" s="587">
        <f t="shared" si="1"/>
        <v>0</v>
      </c>
      <c r="I12" s="587">
        <f t="shared" si="0"/>
        <v>0</v>
      </c>
      <c r="J12" s="758"/>
      <c r="K12" s="679"/>
      <c r="L12" s="679"/>
      <c r="M12" s="679"/>
      <c r="N12" s="679"/>
      <c r="O12" s="679"/>
      <c r="P12" s="679"/>
      <c r="Q12" s="679"/>
      <c r="R12" s="679"/>
      <c r="S12" s="679"/>
      <c r="T12" s="679"/>
      <c r="U12" s="679"/>
      <c r="V12" s="679"/>
      <c r="W12" s="679"/>
      <c r="X12" s="679"/>
      <c r="Y12" s="679"/>
      <c r="Z12" s="679"/>
      <c r="AA12" s="679"/>
    </row>
    <row r="13" spans="1:63">
      <c r="A13" s="756" t="s">
        <v>1868</v>
      </c>
      <c r="B13" s="755" t="s">
        <v>956</v>
      </c>
      <c r="C13" s="750">
        <f>'Cost Report DETAILED'!C119</f>
        <v>0</v>
      </c>
      <c r="D13" s="750">
        <f>'Cost Report DETAILED'!D119</f>
        <v>0</v>
      </c>
      <c r="E13" s="750">
        <f>'Cost Report DETAILED'!E119</f>
        <v>0</v>
      </c>
      <c r="F13" s="750">
        <f>'Cost Report DETAILED'!F119</f>
        <v>0</v>
      </c>
      <c r="G13" s="750">
        <f>'Cost Report DETAILED'!G119</f>
        <v>0</v>
      </c>
      <c r="H13" s="750">
        <f>'Cost Report DETAILED'!H119</f>
        <v>0</v>
      </c>
      <c r="I13" s="751">
        <f t="shared" si="0"/>
        <v>0</v>
      </c>
      <c r="J13" s="664"/>
    </row>
    <row r="14" spans="1:63">
      <c r="A14" s="756" t="s">
        <v>1893</v>
      </c>
      <c r="B14" s="755" t="s">
        <v>2774</v>
      </c>
      <c r="C14" s="750">
        <f>'Cost Report DETAILED'!C136</f>
        <v>0</v>
      </c>
      <c r="D14" s="750">
        <f>'Cost Report DETAILED'!D136</f>
        <v>0</v>
      </c>
      <c r="E14" s="750">
        <f>'Cost Report DETAILED'!E136</f>
        <v>0</v>
      </c>
      <c r="F14" s="750">
        <f>'Cost Report DETAILED'!F136</f>
        <v>0</v>
      </c>
      <c r="G14" s="750">
        <f>'Cost Report DETAILED'!G136</f>
        <v>0</v>
      </c>
      <c r="H14" s="750">
        <f>'Cost Report DETAILED'!H136</f>
        <v>0</v>
      </c>
      <c r="I14" s="751">
        <f t="shared" si="0"/>
        <v>0</v>
      </c>
      <c r="J14" s="664"/>
    </row>
    <row r="15" spans="1:63">
      <c r="A15" s="756" t="s">
        <v>1907</v>
      </c>
      <c r="B15" s="755" t="s">
        <v>2775</v>
      </c>
      <c r="C15" s="750">
        <f>'Cost Report DETAILED'!C166</f>
        <v>0</v>
      </c>
      <c r="D15" s="750">
        <f>'Cost Report DETAILED'!D166</f>
        <v>0</v>
      </c>
      <c r="E15" s="750">
        <f>'Cost Report DETAILED'!E166</f>
        <v>0</v>
      </c>
      <c r="F15" s="750">
        <f>'Cost Report DETAILED'!F166</f>
        <v>0</v>
      </c>
      <c r="G15" s="750">
        <f>'Cost Report DETAILED'!G166</f>
        <v>0</v>
      </c>
      <c r="H15" s="750">
        <f>'Cost Report DETAILED'!H166</f>
        <v>0</v>
      </c>
      <c r="I15" s="751">
        <f t="shared" si="0"/>
        <v>0</v>
      </c>
      <c r="J15" s="664"/>
    </row>
    <row r="16" spans="1:63">
      <c r="A16" s="756" t="s">
        <v>1932</v>
      </c>
      <c r="B16" s="755" t="s">
        <v>2575</v>
      </c>
      <c r="C16" s="750">
        <f>'Cost Report DETAILED'!C179</f>
        <v>0</v>
      </c>
      <c r="D16" s="750">
        <f>'Cost Report DETAILED'!D179</f>
        <v>0</v>
      </c>
      <c r="E16" s="750">
        <f>'Cost Report DETAILED'!E179</f>
        <v>0</v>
      </c>
      <c r="F16" s="750">
        <f>'Cost Report DETAILED'!F179</f>
        <v>0</v>
      </c>
      <c r="G16" s="750">
        <f>'Cost Report DETAILED'!G179</f>
        <v>0</v>
      </c>
      <c r="H16" s="750">
        <f>'Cost Report DETAILED'!H179</f>
        <v>0</v>
      </c>
      <c r="I16" s="751">
        <f t="shared" si="0"/>
        <v>0</v>
      </c>
      <c r="J16" s="664"/>
    </row>
    <row r="17" spans="1:10">
      <c r="A17" s="756" t="s">
        <v>1942</v>
      </c>
      <c r="B17" s="755" t="s">
        <v>1023</v>
      </c>
      <c r="C17" s="750">
        <f>'Cost Report DETAILED'!C195</f>
        <v>0</v>
      </c>
      <c r="D17" s="750">
        <f>'Cost Report DETAILED'!D195</f>
        <v>0</v>
      </c>
      <c r="E17" s="750">
        <f>'Cost Report DETAILED'!E195</f>
        <v>0</v>
      </c>
      <c r="F17" s="750">
        <f>'Cost Report DETAILED'!F195</f>
        <v>0</v>
      </c>
      <c r="G17" s="750">
        <f>'Cost Report DETAILED'!G195</f>
        <v>0</v>
      </c>
      <c r="H17" s="750">
        <f>'Cost Report DETAILED'!H195</f>
        <v>0</v>
      </c>
      <c r="I17" s="751">
        <f t="shared" si="0"/>
        <v>0</v>
      </c>
      <c r="J17" s="664"/>
    </row>
    <row r="18" spans="1:10">
      <c r="A18" s="756" t="s">
        <v>1955</v>
      </c>
      <c r="B18" s="755" t="s">
        <v>1035</v>
      </c>
      <c r="C18" s="750">
        <f>'Cost Report DETAILED'!C207</f>
        <v>0</v>
      </c>
      <c r="D18" s="750">
        <f>'Cost Report DETAILED'!D207</f>
        <v>0</v>
      </c>
      <c r="E18" s="750">
        <f>'Cost Report DETAILED'!E207</f>
        <v>0</v>
      </c>
      <c r="F18" s="750">
        <f>'Cost Report DETAILED'!F207</f>
        <v>0</v>
      </c>
      <c r="G18" s="750">
        <f>'Cost Report DETAILED'!G207</f>
        <v>0</v>
      </c>
      <c r="H18" s="750">
        <f>'Cost Report DETAILED'!H207</f>
        <v>0</v>
      </c>
      <c r="I18" s="751">
        <f t="shared" si="0"/>
        <v>0</v>
      </c>
      <c r="J18" s="664"/>
    </row>
    <row r="19" spans="1:10">
      <c r="A19" s="756" t="s">
        <v>1964</v>
      </c>
      <c r="B19" s="755" t="s">
        <v>2576</v>
      </c>
      <c r="C19" s="750">
        <f>'Cost Report DETAILED'!C217</f>
        <v>0</v>
      </c>
      <c r="D19" s="750">
        <f>'Cost Report DETAILED'!D217</f>
        <v>0</v>
      </c>
      <c r="E19" s="750">
        <f>'Cost Report DETAILED'!E217</f>
        <v>0</v>
      </c>
      <c r="F19" s="750">
        <f>'Cost Report DETAILED'!F217</f>
        <v>0</v>
      </c>
      <c r="G19" s="750">
        <f>'Cost Report DETAILED'!G217</f>
        <v>0</v>
      </c>
      <c r="H19" s="750">
        <f>'Cost Report DETAILED'!H217</f>
        <v>0</v>
      </c>
      <c r="I19" s="751">
        <f t="shared" si="0"/>
        <v>0</v>
      </c>
      <c r="J19" s="664"/>
    </row>
    <row r="20" spans="1:10">
      <c r="A20" s="756" t="s">
        <v>1971</v>
      </c>
      <c r="B20" s="755" t="s">
        <v>2578</v>
      </c>
      <c r="C20" s="750">
        <f>'Cost Report DETAILED'!C226</f>
        <v>0</v>
      </c>
      <c r="D20" s="750">
        <f>'Cost Report DETAILED'!D226</f>
        <v>0</v>
      </c>
      <c r="E20" s="750">
        <f>'Cost Report DETAILED'!E226</f>
        <v>0</v>
      </c>
      <c r="F20" s="750">
        <f>'Cost Report DETAILED'!F226</f>
        <v>0</v>
      </c>
      <c r="G20" s="750">
        <f>'Cost Report DETAILED'!G226</f>
        <v>0</v>
      </c>
      <c r="H20" s="750">
        <f>'Cost Report DETAILED'!H226</f>
        <v>0</v>
      </c>
      <c r="I20" s="751">
        <f t="shared" si="0"/>
        <v>0</v>
      </c>
      <c r="J20" s="664"/>
    </row>
    <row r="21" spans="1:10">
      <c r="A21" s="756" t="s">
        <v>1976</v>
      </c>
      <c r="B21" s="755" t="s">
        <v>2579</v>
      </c>
      <c r="C21" s="750">
        <f>'Cost Report DETAILED'!C234</f>
        <v>0</v>
      </c>
      <c r="D21" s="750">
        <f>'Cost Report DETAILED'!D234</f>
        <v>0</v>
      </c>
      <c r="E21" s="750">
        <f>'Cost Report DETAILED'!E234</f>
        <v>0</v>
      </c>
      <c r="F21" s="750">
        <f>'Cost Report DETAILED'!F234</f>
        <v>0</v>
      </c>
      <c r="G21" s="750">
        <f>'Cost Report DETAILED'!G234</f>
        <v>0</v>
      </c>
      <c r="H21" s="750">
        <f>'Cost Report DETAILED'!H234</f>
        <v>0</v>
      </c>
      <c r="I21" s="751">
        <f t="shared" si="0"/>
        <v>0</v>
      </c>
      <c r="J21" s="664"/>
    </row>
    <row r="22" spans="1:10">
      <c r="A22" s="756" t="s">
        <v>1980</v>
      </c>
      <c r="B22" s="755" t="s">
        <v>1057</v>
      </c>
      <c r="C22" s="750">
        <f>'Cost Report DETAILED'!C246</f>
        <v>0</v>
      </c>
      <c r="D22" s="750">
        <f>'Cost Report DETAILED'!D246</f>
        <v>0</v>
      </c>
      <c r="E22" s="750">
        <f>'Cost Report DETAILED'!E246</f>
        <v>0</v>
      </c>
      <c r="F22" s="750">
        <f>'Cost Report DETAILED'!F246</f>
        <v>0</v>
      </c>
      <c r="G22" s="750">
        <f>'Cost Report DETAILED'!G246</f>
        <v>0</v>
      </c>
      <c r="H22" s="750">
        <f>'Cost Report DETAILED'!H246</f>
        <v>0</v>
      </c>
      <c r="I22" s="751">
        <f t="shared" si="0"/>
        <v>0</v>
      </c>
      <c r="J22" s="664"/>
    </row>
    <row r="23" spans="1:10">
      <c r="A23" s="756" t="s">
        <v>1989</v>
      </c>
      <c r="B23" s="755" t="s">
        <v>1066</v>
      </c>
      <c r="C23" s="750">
        <f>'Cost Report DETAILED'!C261</f>
        <v>0</v>
      </c>
      <c r="D23" s="750">
        <f>'Cost Report DETAILED'!D261</f>
        <v>0</v>
      </c>
      <c r="E23" s="750">
        <f>'Cost Report DETAILED'!E261</f>
        <v>0</v>
      </c>
      <c r="F23" s="750">
        <f>'Cost Report DETAILED'!F261</f>
        <v>0</v>
      </c>
      <c r="G23" s="750">
        <f>'Cost Report DETAILED'!G261</f>
        <v>0</v>
      </c>
      <c r="H23" s="750">
        <f>'Cost Report DETAILED'!H261</f>
        <v>0</v>
      </c>
      <c r="I23" s="751">
        <f t="shared" si="0"/>
        <v>0</v>
      </c>
      <c r="J23" s="664"/>
    </row>
    <row r="24" spans="1:10">
      <c r="A24" s="756" t="s">
        <v>2001</v>
      </c>
      <c r="B24" s="755" t="s">
        <v>2580</v>
      </c>
      <c r="C24" s="750">
        <f>'Cost Report DETAILED'!C287</f>
        <v>0</v>
      </c>
      <c r="D24" s="750">
        <f>'Cost Report DETAILED'!D287</f>
        <v>0</v>
      </c>
      <c r="E24" s="750">
        <f>'Cost Report DETAILED'!E287</f>
        <v>0</v>
      </c>
      <c r="F24" s="750">
        <f>'Cost Report DETAILED'!F287</f>
        <v>0</v>
      </c>
      <c r="G24" s="750">
        <f>'Cost Report DETAILED'!G287</f>
        <v>0</v>
      </c>
      <c r="H24" s="750">
        <f>'Cost Report DETAILED'!H287</f>
        <v>0</v>
      </c>
      <c r="I24" s="751">
        <f t="shared" si="0"/>
        <v>0</v>
      </c>
      <c r="J24" s="664"/>
    </row>
    <row r="25" spans="1:10">
      <c r="A25" s="756" t="s">
        <v>2024</v>
      </c>
      <c r="B25" s="755" t="s">
        <v>1099</v>
      </c>
      <c r="C25" s="750">
        <f>'Cost Report DETAILED'!C304</f>
        <v>0</v>
      </c>
      <c r="D25" s="750">
        <f>'Cost Report DETAILED'!D304</f>
        <v>0</v>
      </c>
      <c r="E25" s="750">
        <f>'Cost Report DETAILED'!E304</f>
        <v>0</v>
      </c>
      <c r="F25" s="750">
        <f>'Cost Report DETAILED'!F304</f>
        <v>0</v>
      </c>
      <c r="G25" s="750">
        <f>'Cost Report DETAILED'!G304</f>
        <v>0</v>
      </c>
      <c r="H25" s="750">
        <f>'Cost Report DETAILED'!H304</f>
        <v>0</v>
      </c>
      <c r="I25" s="751">
        <f t="shared" si="0"/>
        <v>0</v>
      </c>
      <c r="J25" s="664"/>
    </row>
    <row r="26" spans="1:10">
      <c r="A26" s="756" t="s">
        <v>2038</v>
      </c>
      <c r="B26" s="755" t="s">
        <v>1112</v>
      </c>
      <c r="C26" s="750">
        <f>'Cost Report DETAILED'!C316</f>
        <v>0</v>
      </c>
      <c r="D26" s="750">
        <f>'Cost Report DETAILED'!D316</f>
        <v>0</v>
      </c>
      <c r="E26" s="750">
        <f>'Cost Report DETAILED'!E316</f>
        <v>0</v>
      </c>
      <c r="F26" s="750">
        <f>'Cost Report DETAILED'!F316</f>
        <v>0</v>
      </c>
      <c r="G26" s="750">
        <f>'Cost Report DETAILED'!G316</f>
        <v>0</v>
      </c>
      <c r="H26" s="750">
        <f>'Cost Report DETAILED'!H316</f>
        <v>0</v>
      </c>
      <c r="I26" s="751">
        <f t="shared" si="0"/>
        <v>0</v>
      </c>
      <c r="J26" s="664"/>
    </row>
    <row r="27" spans="1:10">
      <c r="A27" s="756" t="s">
        <v>2047</v>
      </c>
      <c r="B27" s="755" t="s">
        <v>1120</v>
      </c>
      <c r="C27" s="750">
        <f>'Cost Report DETAILED'!C331</f>
        <v>0</v>
      </c>
      <c r="D27" s="750">
        <f>'Cost Report DETAILED'!D331</f>
        <v>0</v>
      </c>
      <c r="E27" s="750">
        <f>'Cost Report DETAILED'!E331</f>
        <v>0</v>
      </c>
      <c r="F27" s="750">
        <f>'Cost Report DETAILED'!F331</f>
        <v>0</v>
      </c>
      <c r="G27" s="750">
        <f>'Cost Report DETAILED'!G331</f>
        <v>0</v>
      </c>
      <c r="H27" s="750">
        <f>'Cost Report DETAILED'!H331</f>
        <v>0</v>
      </c>
      <c r="I27" s="751">
        <f t="shared" si="0"/>
        <v>0</v>
      </c>
      <c r="J27" s="664"/>
    </row>
    <row r="28" spans="1:10">
      <c r="A28" s="756" t="s">
        <v>2058</v>
      </c>
      <c r="B28" s="755" t="s">
        <v>1129</v>
      </c>
      <c r="C28" s="750">
        <f>'Cost Report DETAILED'!C342</f>
        <v>0</v>
      </c>
      <c r="D28" s="750">
        <f>'Cost Report DETAILED'!D342</f>
        <v>0</v>
      </c>
      <c r="E28" s="750">
        <f>'Cost Report DETAILED'!E342</f>
        <v>0</v>
      </c>
      <c r="F28" s="750">
        <f>'Cost Report DETAILED'!F342</f>
        <v>0</v>
      </c>
      <c r="G28" s="750">
        <f>'Cost Report DETAILED'!G342</f>
        <v>0</v>
      </c>
      <c r="H28" s="750">
        <f>'Cost Report DETAILED'!H342</f>
        <v>0</v>
      </c>
      <c r="I28" s="751">
        <f t="shared" si="0"/>
        <v>0</v>
      </c>
      <c r="J28" s="664"/>
    </row>
    <row r="29" spans="1:10">
      <c r="A29" s="756" t="s">
        <v>2066</v>
      </c>
      <c r="B29" s="755" t="s">
        <v>1135</v>
      </c>
      <c r="C29" s="750">
        <f>'Cost Report DETAILED'!C352</f>
        <v>0</v>
      </c>
      <c r="D29" s="750">
        <f>'Cost Report DETAILED'!D352</f>
        <v>0</v>
      </c>
      <c r="E29" s="750">
        <f>'Cost Report DETAILED'!E352</f>
        <v>0</v>
      </c>
      <c r="F29" s="750">
        <f>'Cost Report DETAILED'!F352</f>
        <v>0</v>
      </c>
      <c r="G29" s="750">
        <f>'Cost Report DETAILED'!G352</f>
        <v>0</v>
      </c>
      <c r="H29" s="750">
        <f>'Cost Report DETAILED'!H352</f>
        <v>0</v>
      </c>
      <c r="I29" s="751">
        <f t="shared" si="0"/>
        <v>0</v>
      </c>
      <c r="J29" s="664"/>
    </row>
    <row r="30" spans="1:10">
      <c r="A30" s="756" t="s">
        <v>2073</v>
      </c>
      <c r="B30" s="755" t="s">
        <v>1141</v>
      </c>
      <c r="C30" s="750">
        <f>'Cost Report DETAILED'!C358</f>
        <v>0</v>
      </c>
      <c r="D30" s="750">
        <f>'Cost Report DETAILED'!D358</f>
        <v>0</v>
      </c>
      <c r="E30" s="750">
        <f>'Cost Report DETAILED'!E358</f>
        <v>0</v>
      </c>
      <c r="F30" s="750">
        <f>'Cost Report DETAILED'!F358</f>
        <v>0</v>
      </c>
      <c r="G30" s="750">
        <f>'Cost Report DETAILED'!G358</f>
        <v>0</v>
      </c>
      <c r="H30" s="750">
        <f>'Cost Report DETAILED'!H358</f>
        <v>0</v>
      </c>
      <c r="I30" s="751">
        <f t="shared" si="0"/>
        <v>0</v>
      </c>
      <c r="J30" s="664"/>
    </row>
    <row r="31" spans="1:10">
      <c r="A31" s="756" t="s">
        <v>2078</v>
      </c>
      <c r="B31" s="755" t="s">
        <v>1151</v>
      </c>
      <c r="C31" s="750">
        <f>'Cost Report DETAILED'!C377</f>
        <v>0</v>
      </c>
      <c r="D31" s="750">
        <f>'Cost Report DETAILED'!D377</f>
        <v>0</v>
      </c>
      <c r="E31" s="750">
        <f>'Cost Report DETAILED'!E377</f>
        <v>0</v>
      </c>
      <c r="F31" s="750">
        <f>'Cost Report DETAILED'!F377</f>
        <v>0</v>
      </c>
      <c r="G31" s="750">
        <f>'Cost Report DETAILED'!G377</f>
        <v>0</v>
      </c>
      <c r="H31" s="750">
        <f>'Cost Report DETAILED'!H377</f>
        <v>0</v>
      </c>
      <c r="I31" s="751">
        <f t="shared" si="0"/>
        <v>0</v>
      </c>
      <c r="J31" s="664"/>
    </row>
    <row r="32" spans="1:10">
      <c r="A32" s="756" t="s">
        <v>2093</v>
      </c>
      <c r="B32" s="755" t="s">
        <v>2583</v>
      </c>
      <c r="C32" s="750">
        <f>'Cost Report DETAILED'!C392</f>
        <v>0</v>
      </c>
      <c r="D32" s="750">
        <f>'Cost Report DETAILED'!D392</f>
        <v>0</v>
      </c>
      <c r="E32" s="750">
        <f>'Cost Report DETAILED'!E392</f>
        <v>0</v>
      </c>
      <c r="F32" s="750">
        <f>'Cost Report DETAILED'!F392</f>
        <v>0</v>
      </c>
      <c r="G32" s="750">
        <f>'Cost Report DETAILED'!G392</f>
        <v>0</v>
      </c>
      <c r="H32" s="750">
        <f>'Cost Report DETAILED'!H392</f>
        <v>0</v>
      </c>
      <c r="I32" s="751">
        <f t="shared" si="0"/>
        <v>0</v>
      </c>
      <c r="J32" s="664"/>
    </row>
    <row r="33" spans="1:10">
      <c r="A33" s="756" t="s">
        <v>2102</v>
      </c>
      <c r="B33" s="755" t="s">
        <v>1178</v>
      </c>
      <c r="C33" s="750">
        <f>'Cost Report DETAILED'!C403</f>
        <v>0</v>
      </c>
      <c r="D33" s="750">
        <f>'Cost Report DETAILED'!D403</f>
        <v>0</v>
      </c>
      <c r="E33" s="750">
        <f>'Cost Report DETAILED'!E403</f>
        <v>0</v>
      </c>
      <c r="F33" s="750">
        <f>'Cost Report DETAILED'!F403</f>
        <v>0</v>
      </c>
      <c r="G33" s="750">
        <f>'Cost Report DETAILED'!G403</f>
        <v>0</v>
      </c>
      <c r="H33" s="750">
        <f>'Cost Report DETAILED'!H403</f>
        <v>0</v>
      </c>
      <c r="I33" s="751">
        <f t="shared" si="0"/>
        <v>0</v>
      </c>
      <c r="J33" s="664"/>
    </row>
    <row r="34" spans="1:10">
      <c r="A34" s="756" t="s">
        <v>2111</v>
      </c>
      <c r="B34" s="755" t="s">
        <v>2585</v>
      </c>
      <c r="C34" s="750">
        <f>'Cost Report DETAILED'!C418</f>
        <v>0</v>
      </c>
      <c r="D34" s="750">
        <f>'Cost Report DETAILED'!D418</f>
        <v>0</v>
      </c>
      <c r="E34" s="750">
        <f>'Cost Report DETAILED'!E418</f>
        <v>0</v>
      </c>
      <c r="F34" s="750">
        <f>'Cost Report DETAILED'!F418</f>
        <v>0</v>
      </c>
      <c r="G34" s="750">
        <f>'Cost Report DETAILED'!G418</f>
        <v>0</v>
      </c>
      <c r="H34" s="750">
        <f>'Cost Report DETAILED'!H418</f>
        <v>0</v>
      </c>
      <c r="I34" s="751">
        <f t="shared" si="0"/>
        <v>0</v>
      </c>
      <c r="J34" s="664"/>
    </row>
    <row r="35" spans="1:10">
      <c r="A35" s="756" t="s">
        <v>2124</v>
      </c>
      <c r="B35" s="755" t="s">
        <v>1192</v>
      </c>
      <c r="C35" s="750">
        <f>'Cost Report DETAILED'!C436</f>
        <v>0</v>
      </c>
      <c r="D35" s="750">
        <f>'Cost Report DETAILED'!D436</f>
        <v>0</v>
      </c>
      <c r="E35" s="750">
        <f>'Cost Report DETAILED'!E436</f>
        <v>0</v>
      </c>
      <c r="F35" s="750">
        <f>'Cost Report DETAILED'!F436</f>
        <v>0</v>
      </c>
      <c r="G35" s="750">
        <f>'Cost Report DETAILED'!G436</f>
        <v>0</v>
      </c>
      <c r="H35" s="750">
        <f>'Cost Report DETAILED'!H436</f>
        <v>0</v>
      </c>
      <c r="I35" s="751">
        <f t="shared" si="0"/>
        <v>0</v>
      </c>
      <c r="J35" s="664"/>
    </row>
    <row r="36" spans="1:10">
      <c r="A36" s="756" t="s">
        <v>2136</v>
      </c>
      <c r="B36" s="755" t="s">
        <v>2593</v>
      </c>
      <c r="C36" s="750">
        <f>'Cost Report DETAILED'!C447</f>
        <v>0</v>
      </c>
      <c r="D36" s="750">
        <f>'Cost Report DETAILED'!D447</f>
        <v>0</v>
      </c>
      <c r="E36" s="750">
        <f>'Cost Report DETAILED'!E447</f>
        <v>0</v>
      </c>
      <c r="F36" s="750">
        <f>'Cost Report DETAILED'!F447</f>
        <v>0</v>
      </c>
      <c r="G36" s="750">
        <f>'Cost Report DETAILED'!G447</f>
        <v>0</v>
      </c>
      <c r="H36" s="750">
        <f>'Cost Report DETAILED'!H447</f>
        <v>0</v>
      </c>
      <c r="I36" s="751">
        <f t="shared" si="0"/>
        <v>0</v>
      </c>
      <c r="J36" s="664"/>
    </row>
    <row r="37" spans="1:10">
      <c r="A37" s="756" t="s">
        <v>2146</v>
      </c>
      <c r="B37" s="755" t="s">
        <v>1218</v>
      </c>
      <c r="C37" s="750">
        <f>'Cost Report DETAILED'!C465</f>
        <v>0</v>
      </c>
      <c r="D37" s="750">
        <f>'Cost Report DETAILED'!D465</f>
        <v>0</v>
      </c>
      <c r="E37" s="750">
        <f>'Cost Report DETAILED'!E465</f>
        <v>0</v>
      </c>
      <c r="F37" s="750">
        <f>'Cost Report DETAILED'!F465</f>
        <v>0</v>
      </c>
      <c r="G37" s="750">
        <f>'Cost Report DETAILED'!G465</f>
        <v>0</v>
      </c>
      <c r="H37" s="750">
        <f>'Cost Report DETAILED'!H465</f>
        <v>0</v>
      </c>
      <c r="I37" s="751">
        <f t="shared" si="0"/>
        <v>0</v>
      </c>
      <c r="J37" s="664"/>
    </row>
    <row r="38" spans="1:10">
      <c r="A38" s="756" t="s">
        <v>2164</v>
      </c>
      <c r="B38" s="755" t="s">
        <v>2613</v>
      </c>
      <c r="C38" s="750">
        <f>'Cost Report DETAILED'!C474</f>
        <v>0</v>
      </c>
      <c r="D38" s="750">
        <f>'Cost Report DETAILED'!D474</f>
        <v>0</v>
      </c>
      <c r="E38" s="750">
        <f>'Cost Report DETAILED'!E474</f>
        <v>0</v>
      </c>
      <c r="F38" s="750">
        <f>'Cost Report DETAILED'!F474</f>
        <v>0</v>
      </c>
      <c r="G38" s="750">
        <f>'Cost Report DETAILED'!G474</f>
        <v>0</v>
      </c>
      <c r="H38" s="750">
        <f>'Cost Report DETAILED'!H474</f>
        <v>0</v>
      </c>
      <c r="I38" s="751">
        <f t="shared" si="0"/>
        <v>0</v>
      </c>
      <c r="J38" s="664"/>
    </row>
    <row r="39" spans="1:10">
      <c r="A39" s="756" t="s">
        <v>2172</v>
      </c>
      <c r="B39" s="755" t="s">
        <v>1240</v>
      </c>
      <c r="C39" s="750">
        <f>'Cost Report DETAILED'!C483</f>
        <v>0</v>
      </c>
      <c r="D39" s="750">
        <f>'Cost Report DETAILED'!D483</f>
        <v>0</v>
      </c>
      <c r="E39" s="750">
        <f>'Cost Report DETAILED'!E483</f>
        <v>0</v>
      </c>
      <c r="F39" s="750">
        <f>'Cost Report DETAILED'!F483</f>
        <v>0</v>
      </c>
      <c r="G39" s="750">
        <f>'Cost Report DETAILED'!G483</f>
        <v>0</v>
      </c>
      <c r="H39" s="750">
        <f>'Cost Report DETAILED'!H483</f>
        <v>0</v>
      </c>
      <c r="I39" s="751">
        <f t="shared" si="0"/>
        <v>0</v>
      </c>
      <c r="J39" s="664"/>
    </row>
    <row r="40" spans="1:10">
      <c r="A40" s="756" t="s">
        <v>2180</v>
      </c>
      <c r="B40" s="755" t="s">
        <v>1247</v>
      </c>
      <c r="C40" s="750">
        <f>'Cost Report DETAILED'!C491</f>
        <v>0</v>
      </c>
      <c r="D40" s="750">
        <f>'Cost Report DETAILED'!D491</f>
        <v>0</v>
      </c>
      <c r="E40" s="750">
        <f>'Cost Report DETAILED'!E491</f>
        <v>0</v>
      </c>
      <c r="F40" s="750">
        <f>'Cost Report DETAILED'!F491</f>
        <v>0</v>
      </c>
      <c r="G40" s="750">
        <f>'Cost Report DETAILED'!G491</f>
        <v>0</v>
      </c>
      <c r="H40" s="750">
        <f>'Cost Report DETAILED'!H491</f>
        <v>0</v>
      </c>
      <c r="I40" s="751">
        <f t="shared" si="0"/>
        <v>0</v>
      </c>
      <c r="J40" s="664"/>
    </row>
    <row r="41" spans="1:10">
      <c r="A41" s="756" t="s">
        <v>2186</v>
      </c>
      <c r="B41" s="755" t="s">
        <v>1252</v>
      </c>
      <c r="C41" s="750">
        <f>'Cost Report DETAILED'!C504</f>
        <v>0</v>
      </c>
      <c r="D41" s="750">
        <f>'Cost Report DETAILED'!D504</f>
        <v>0</v>
      </c>
      <c r="E41" s="750">
        <f>'Cost Report DETAILED'!E504</f>
        <v>0</v>
      </c>
      <c r="F41" s="750">
        <f>'Cost Report DETAILED'!F504</f>
        <v>0</v>
      </c>
      <c r="G41" s="750">
        <f>'Cost Report DETAILED'!G504</f>
        <v>0</v>
      </c>
      <c r="H41" s="750">
        <f>'Cost Report DETAILED'!H504</f>
        <v>0</v>
      </c>
      <c r="I41" s="751">
        <f t="shared" si="0"/>
        <v>0</v>
      </c>
      <c r="J41" s="664"/>
    </row>
    <row r="42" spans="1:10">
      <c r="A42" s="756" t="s">
        <v>2197</v>
      </c>
      <c r="B42" s="755" t="s">
        <v>1259</v>
      </c>
      <c r="C42" s="750">
        <f>'Cost Report DETAILED'!C512</f>
        <v>0</v>
      </c>
      <c r="D42" s="750">
        <f>'Cost Report DETAILED'!D512</f>
        <v>0</v>
      </c>
      <c r="E42" s="750">
        <f>'Cost Report DETAILED'!E512</f>
        <v>0</v>
      </c>
      <c r="F42" s="750">
        <f>'Cost Report DETAILED'!F512</f>
        <v>0</v>
      </c>
      <c r="G42" s="750">
        <f>'Cost Report DETAILED'!G512</f>
        <v>0</v>
      </c>
      <c r="H42" s="750">
        <f>'Cost Report DETAILED'!H512</f>
        <v>0</v>
      </c>
      <c r="I42" s="751">
        <f t="shared" si="0"/>
        <v>0</v>
      </c>
      <c r="J42" s="664"/>
    </row>
    <row r="43" spans="1:10">
      <c r="A43" s="756" t="s">
        <v>2204</v>
      </c>
      <c r="B43" s="755" t="s">
        <v>1263</v>
      </c>
      <c r="C43" s="750">
        <f>'Cost Report DETAILED'!C522</f>
        <v>0</v>
      </c>
      <c r="D43" s="750">
        <f>'Cost Report DETAILED'!D522</f>
        <v>0</v>
      </c>
      <c r="E43" s="750">
        <f>'Cost Report DETAILED'!E522</f>
        <v>0</v>
      </c>
      <c r="F43" s="750">
        <f>'Cost Report DETAILED'!F522</f>
        <v>0</v>
      </c>
      <c r="G43" s="750">
        <f>'Cost Report DETAILED'!G522</f>
        <v>0</v>
      </c>
      <c r="H43" s="750">
        <f>'Cost Report DETAILED'!H522</f>
        <v>0</v>
      </c>
      <c r="I43" s="751">
        <f t="shared" si="0"/>
        <v>0</v>
      </c>
      <c r="J43" s="664"/>
    </row>
    <row r="44" spans="1:10">
      <c r="A44" s="756" t="s">
        <v>2214</v>
      </c>
      <c r="B44" s="755" t="s">
        <v>1268</v>
      </c>
      <c r="C44" s="750">
        <f>'Cost Report DETAILED'!C531</f>
        <v>0</v>
      </c>
      <c r="D44" s="750">
        <f>'Cost Report DETAILED'!D531</f>
        <v>0</v>
      </c>
      <c r="E44" s="750">
        <f>'Cost Report DETAILED'!E531</f>
        <v>0</v>
      </c>
      <c r="F44" s="750">
        <f>'Cost Report DETAILED'!F531</f>
        <v>0</v>
      </c>
      <c r="G44" s="750">
        <f>'Cost Report DETAILED'!G531</f>
        <v>0</v>
      </c>
      <c r="H44" s="750">
        <f>'Cost Report DETAILED'!H531</f>
        <v>0</v>
      </c>
      <c r="I44" s="751">
        <f t="shared" si="0"/>
        <v>0</v>
      </c>
      <c r="J44" s="664"/>
    </row>
    <row r="45" spans="1:10">
      <c r="A45" s="756" t="s">
        <v>2222</v>
      </c>
      <c r="B45" s="755" t="s">
        <v>1272</v>
      </c>
      <c r="C45" s="750">
        <f>'Cost Report DETAILED'!C542</f>
        <v>0</v>
      </c>
      <c r="D45" s="750">
        <f>'Cost Report DETAILED'!D542</f>
        <v>0</v>
      </c>
      <c r="E45" s="750">
        <f>'Cost Report DETAILED'!E542</f>
        <v>0</v>
      </c>
      <c r="F45" s="750">
        <f>'Cost Report DETAILED'!F542</f>
        <v>0</v>
      </c>
      <c r="G45" s="750">
        <f>'Cost Report DETAILED'!G542</f>
        <v>0</v>
      </c>
      <c r="H45" s="750">
        <f>'Cost Report DETAILED'!H542</f>
        <v>0</v>
      </c>
      <c r="I45" s="751">
        <f t="shared" si="0"/>
        <v>0</v>
      </c>
      <c r="J45" s="664"/>
    </row>
    <row r="46" spans="1:10">
      <c r="A46" s="756" t="s">
        <v>2232</v>
      </c>
      <c r="B46" s="755" t="s">
        <v>2637</v>
      </c>
      <c r="C46" s="750">
        <f>'Cost Report DETAILED'!C560</f>
        <v>0</v>
      </c>
      <c r="D46" s="750">
        <f>'Cost Report DETAILED'!D560</f>
        <v>0</v>
      </c>
      <c r="E46" s="750">
        <f>'Cost Report DETAILED'!E560</f>
        <v>0</v>
      </c>
      <c r="F46" s="750">
        <f>'Cost Report DETAILED'!F560</f>
        <v>0</v>
      </c>
      <c r="G46" s="750">
        <f>'Cost Report DETAILED'!G560</f>
        <v>0</v>
      </c>
      <c r="H46" s="750">
        <f>'Cost Report DETAILED'!H560</f>
        <v>0</v>
      </c>
      <c r="I46" s="751">
        <f t="shared" si="0"/>
        <v>0</v>
      </c>
      <c r="J46" s="664"/>
    </row>
    <row r="47" spans="1:10">
      <c r="A47" s="756" t="s">
        <v>2251</v>
      </c>
      <c r="B47" s="755" t="s">
        <v>2776</v>
      </c>
      <c r="C47" s="750">
        <f>'Cost Report DETAILED'!C572</f>
        <v>0</v>
      </c>
      <c r="D47" s="750">
        <f>'Cost Report DETAILED'!D572</f>
        <v>0</v>
      </c>
      <c r="E47" s="750">
        <f>'Cost Report DETAILED'!E572</f>
        <v>0</v>
      </c>
      <c r="F47" s="750">
        <f>'Cost Report DETAILED'!F572</f>
        <v>0</v>
      </c>
      <c r="G47" s="750">
        <f>'Cost Report DETAILED'!G572</f>
        <v>0</v>
      </c>
      <c r="H47" s="750">
        <f>'Cost Report DETAILED'!H572</f>
        <v>0</v>
      </c>
      <c r="I47" s="751">
        <f t="shared" si="0"/>
        <v>0</v>
      </c>
      <c r="J47" s="664"/>
    </row>
    <row r="48" spans="1:10">
      <c r="A48" s="756" t="s">
        <v>2262</v>
      </c>
      <c r="B48" s="755" t="s">
        <v>1305</v>
      </c>
      <c r="C48" s="750">
        <f>'Cost Report DETAILED'!C585</f>
        <v>0</v>
      </c>
      <c r="D48" s="750">
        <f>'Cost Report DETAILED'!D585</f>
        <v>0</v>
      </c>
      <c r="E48" s="750">
        <f>'Cost Report DETAILED'!E585</f>
        <v>0</v>
      </c>
      <c r="F48" s="750">
        <f>'Cost Report DETAILED'!F585</f>
        <v>0</v>
      </c>
      <c r="G48" s="750">
        <f>'Cost Report DETAILED'!G585</f>
        <v>0</v>
      </c>
      <c r="H48" s="750">
        <f>'Cost Report DETAILED'!H585</f>
        <v>0</v>
      </c>
      <c r="I48" s="751">
        <f t="shared" si="0"/>
        <v>0</v>
      </c>
      <c r="J48" s="664"/>
    </row>
    <row r="49" spans="1:10">
      <c r="A49" s="756" t="s">
        <v>2273</v>
      </c>
      <c r="B49" s="755" t="s">
        <v>1315</v>
      </c>
      <c r="C49" s="750">
        <f>'Cost Report DETAILED'!C595</f>
        <v>0</v>
      </c>
      <c r="D49" s="750">
        <f>'Cost Report DETAILED'!D595</f>
        <v>0</v>
      </c>
      <c r="E49" s="750">
        <f>'Cost Report DETAILED'!E595</f>
        <v>0</v>
      </c>
      <c r="F49" s="750">
        <f>'Cost Report DETAILED'!F595</f>
        <v>0</v>
      </c>
      <c r="G49" s="750">
        <f>'Cost Report DETAILED'!G595</f>
        <v>0</v>
      </c>
      <c r="H49" s="750">
        <f>'Cost Report DETAILED'!H595</f>
        <v>0</v>
      </c>
      <c r="I49" s="751">
        <f t="shared" si="0"/>
        <v>0</v>
      </c>
      <c r="J49" s="664"/>
    </row>
    <row r="50" spans="1:10">
      <c r="A50" s="756" t="s">
        <v>2282</v>
      </c>
      <c r="B50" s="755" t="s">
        <v>1318</v>
      </c>
      <c r="C50" s="750">
        <f>'Cost Report DETAILED'!C606</f>
        <v>0</v>
      </c>
      <c r="D50" s="750">
        <f>'Cost Report DETAILED'!D606</f>
        <v>0</v>
      </c>
      <c r="E50" s="750">
        <f>'Cost Report DETAILED'!E606</f>
        <v>0</v>
      </c>
      <c r="F50" s="750">
        <f>'Cost Report DETAILED'!F606</f>
        <v>0</v>
      </c>
      <c r="G50" s="750">
        <f>'Cost Report DETAILED'!G606</f>
        <v>0</v>
      </c>
      <c r="H50" s="750">
        <f>'Cost Report DETAILED'!H606</f>
        <v>0</v>
      </c>
      <c r="I50" s="751">
        <f t="shared" si="0"/>
        <v>0</v>
      </c>
      <c r="J50" s="664"/>
    </row>
    <row r="51" spans="1:10">
      <c r="A51" s="756" t="s">
        <v>2292</v>
      </c>
      <c r="B51" s="755" t="s">
        <v>1322</v>
      </c>
      <c r="C51" s="750">
        <f>'Cost Report DETAILED'!C615</f>
        <v>0</v>
      </c>
      <c r="D51" s="750">
        <f>'Cost Report DETAILED'!D615</f>
        <v>0</v>
      </c>
      <c r="E51" s="750">
        <f>'Cost Report DETAILED'!E615</f>
        <v>0</v>
      </c>
      <c r="F51" s="750">
        <f>'Cost Report DETAILED'!F615</f>
        <v>0</v>
      </c>
      <c r="G51" s="750">
        <f>'Cost Report DETAILED'!G615</f>
        <v>0</v>
      </c>
      <c r="H51" s="750">
        <f>'Cost Report DETAILED'!H615</f>
        <v>0</v>
      </c>
      <c r="I51" s="751">
        <f t="shared" si="0"/>
        <v>0</v>
      </c>
      <c r="J51" s="664"/>
    </row>
    <row r="52" spans="1:10">
      <c r="A52" s="756" t="s">
        <v>2300</v>
      </c>
      <c r="B52" s="755" t="s">
        <v>1326</v>
      </c>
      <c r="C52" s="750">
        <f>'Cost Report DETAILED'!C627</f>
        <v>0</v>
      </c>
      <c r="D52" s="750">
        <f>'Cost Report DETAILED'!D627</f>
        <v>0</v>
      </c>
      <c r="E52" s="750">
        <f>'Cost Report DETAILED'!E627</f>
        <v>0</v>
      </c>
      <c r="F52" s="750">
        <f>'Cost Report DETAILED'!F627</f>
        <v>0</v>
      </c>
      <c r="G52" s="750">
        <f>'Cost Report DETAILED'!G627</f>
        <v>0</v>
      </c>
      <c r="H52" s="750">
        <f>'Cost Report DETAILED'!H627</f>
        <v>0</v>
      </c>
      <c r="I52" s="751">
        <f t="shared" si="0"/>
        <v>0</v>
      </c>
      <c r="J52" s="664"/>
    </row>
    <row r="53" spans="1:10">
      <c r="A53" s="756" t="s">
        <v>2311</v>
      </c>
      <c r="B53" s="755" t="s">
        <v>1334</v>
      </c>
      <c r="C53" s="750">
        <f>'Cost Report DETAILED'!C635</f>
        <v>0</v>
      </c>
      <c r="D53" s="750">
        <f>'Cost Report DETAILED'!D635</f>
        <v>0</v>
      </c>
      <c r="E53" s="750">
        <f>'Cost Report DETAILED'!E635</f>
        <v>0</v>
      </c>
      <c r="F53" s="750">
        <f>'Cost Report DETAILED'!F635</f>
        <v>0</v>
      </c>
      <c r="G53" s="750">
        <f>'Cost Report DETAILED'!G635</f>
        <v>0</v>
      </c>
      <c r="H53" s="750">
        <f>'Cost Report DETAILED'!H635</f>
        <v>0</v>
      </c>
      <c r="I53" s="751">
        <f t="shared" si="0"/>
        <v>0</v>
      </c>
      <c r="J53" s="665"/>
    </row>
    <row r="54" spans="1:10">
      <c r="A54" s="756" t="s">
        <v>2318</v>
      </c>
      <c r="B54" s="755" t="s">
        <v>1346</v>
      </c>
      <c r="C54" s="750">
        <f>'Cost Report DETAILED'!C653</f>
        <v>0</v>
      </c>
      <c r="D54" s="750">
        <f>'Cost Report DETAILED'!D653</f>
        <v>0</v>
      </c>
      <c r="E54" s="750">
        <f>'Cost Report DETAILED'!E653</f>
        <v>0</v>
      </c>
      <c r="F54" s="750">
        <f>'Cost Report DETAILED'!F653</f>
        <v>0</v>
      </c>
      <c r="G54" s="750">
        <f>'Cost Report DETAILED'!G653</f>
        <v>0</v>
      </c>
      <c r="H54" s="750">
        <f>'Cost Report DETAILED'!H653</f>
        <v>0</v>
      </c>
      <c r="I54" s="751">
        <f t="shared" si="0"/>
        <v>0</v>
      </c>
      <c r="J54" s="664"/>
    </row>
    <row r="55" spans="1:10" ht="11" customHeight="1">
      <c r="A55" s="756"/>
      <c r="B55" s="755"/>
      <c r="C55" s="750"/>
      <c r="D55" s="750"/>
      <c r="E55" s="750"/>
      <c r="F55" s="750"/>
      <c r="G55" s="750"/>
      <c r="H55" s="750"/>
      <c r="I55" s="751"/>
      <c r="J55" s="759"/>
    </row>
    <row r="56" spans="1:10">
      <c r="A56" s="756"/>
      <c r="B56" s="363" t="s">
        <v>2829</v>
      </c>
      <c r="C56" s="750"/>
      <c r="D56" s="750"/>
      <c r="E56" s="750"/>
      <c r="F56" s="750"/>
      <c r="G56" s="750"/>
      <c r="H56" s="750"/>
      <c r="I56" s="751"/>
      <c r="J56" s="759"/>
    </row>
    <row r="57" spans="1:10" hidden="1">
      <c r="A57" s="756" t="s">
        <v>2796</v>
      </c>
      <c r="B57" s="755" t="s">
        <v>1365</v>
      </c>
      <c r="C57" s="750">
        <f>'Cost Report DETAILED'!C664</f>
        <v>0</v>
      </c>
      <c r="D57" s="750">
        <f>'Cost Report DETAILED'!D664</f>
        <v>0</v>
      </c>
      <c r="E57" s="750">
        <f>'Cost Report DETAILED'!E664</f>
        <v>0</v>
      </c>
      <c r="F57" s="750">
        <f>'Cost Report DETAILED'!F664</f>
        <v>0</v>
      </c>
      <c r="G57" s="750">
        <f>'Cost Report DETAILED'!G664</f>
        <v>0</v>
      </c>
      <c r="H57" s="750">
        <f>'Cost Report DETAILED'!H664</f>
        <v>0</v>
      </c>
      <c r="I57" s="751">
        <f t="shared" ref="I57:I64" si="2">+H57-G57</f>
        <v>0</v>
      </c>
      <c r="J57" s="664"/>
    </row>
    <row r="58" spans="1:10" hidden="1">
      <c r="A58" s="756" t="s">
        <v>2797</v>
      </c>
      <c r="B58" s="755" t="s">
        <v>1372</v>
      </c>
      <c r="C58" s="750">
        <f>'Cost Report DETAILED'!C682</f>
        <v>0</v>
      </c>
      <c r="D58" s="750">
        <f>'Cost Report DETAILED'!D682</f>
        <v>0</v>
      </c>
      <c r="E58" s="750">
        <f>'Cost Report DETAILED'!E682</f>
        <v>0</v>
      </c>
      <c r="F58" s="750">
        <f>'Cost Report DETAILED'!F682</f>
        <v>0</v>
      </c>
      <c r="G58" s="750">
        <f>'Cost Report DETAILED'!G682</f>
        <v>0</v>
      </c>
      <c r="H58" s="750">
        <f>'Cost Report DETAILED'!H682</f>
        <v>0</v>
      </c>
      <c r="I58" s="751">
        <f t="shared" si="2"/>
        <v>0</v>
      </c>
      <c r="J58" s="664"/>
    </row>
    <row r="59" spans="1:10" hidden="1">
      <c r="A59" s="756" t="s">
        <v>2798</v>
      </c>
      <c r="B59" s="755" t="s">
        <v>1387</v>
      </c>
      <c r="C59" s="750">
        <f>'Cost Report DETAILED'!C703</f>
        <v>0</v>
      </c>
      <c r="D59" s="750">
        <f>'Cost Report DETAILED'!D703</f>
        <v>0</v>
      </c>
      <c r="E59" s="750">
        <f>'Cost Report DETAILED'!E703</f>
        <v>0</v>
      </c>
      <c r="F59" s="750">
        <f>'Cost Report DETAILED'!F703</f>
        <v>0</v>
      </c>
      <c r="G59" s="750">
        <f>'Cost Report DETAILED'!G703</f>
        <v>0</v>
      </c>
      <c r="H59" s="750">
        <f>'Cost Report DETAILED'!H703</f>
        <v>0</v>
      </c>
      <c r="I59" s="751">
        <f t="shared" si="2"/>
        <v>0</v>
      </c>
      <c r="J59" s="664"/>
    </row>
    <row r="60" spans="1:10" hidden="1">
      <c r="A60" s="756" t="s">
        <v>2799</v>
      </c>
      <c r="B60" s="755" t="s">
        <v>1405</v>
      </c>
      <c r="C60" s="750">
        <f>'Cost Report DETAILED'!C731</f>
        <v>0</v>
      </c>
      <c r="D60" s="750">
        <f>'Cost Report DETAILED'!D731</f>
        <v>0</v>
      </c>
      <c r="E60" s="750">
        <f>'Cost Report DETAILED'!E731</f>
        <v>0</v>
      </c>
      <c r="F60" s="750">
        <f>'Cost Report DETAILED'!F731</f>
        <v>0</v>
      </c>
      <c r="G60" s="750">
        <f>'Cost Report DETAILED'!G731</f>
        <v>0</v>
      </c>
      <c r="H60" s="750">
        <f>'Cost Report DETAILED'!H731</f>
        <v>0</v>
      </c>
      <c r="I60" s="751">
        <f t="shared" si="2"/>
        <v>0</v>
      </c>
      <c r="J60" s="664"/>
    </row>
    <row r="61" spans="1:10" hidden="1">
      <c r="A61" s="756" t="s">
        <v>2800</v>
      </c>
      <c r="B61" s="755" t="s">
        <v>1430</v>
      </c>
      <c r="C61" s="750">
        <f>'Cost Report DETAILED'!C766</f>
        <v>0</v>
      </c>
      <c r="D61" s="750">
        <f>'Cost Report DETAILED'!D766</f>
        <v>0</v>
      </c>
      <c r="E61" s="750">
        <f>'Cost Report DETAILED'!E766</f>
        <v>0</v>
      </c>
      <c r="F61" s="750">
        <f>'Cost Report DETAILED'!F766</f>
        <v>0</v>
      </c>
      <c r="G61" s="750">
        <f>'Cost Report DETAILED'!G766</f>
        <v>0</v>
      </c>
      <c r="H61" s="750">
        <f>'Cost Report DETAILED'!H766</f>
        <v>0</v>
      </c>
      <c r="I61" s="751">
        <f t="shared" si="2"/>
        <v>0</v>
      </c>
      <c r="J61" s="664"/>
    </row>
    <row r="62" spans="1:10" hidden="1">
      <c r="A62" s="756" t="s">
        <v>2801</v>
      </c>
      <c r="B62" s="755" t="s">
        <v>1461</v>
      </c>
      <c r="C62" s="750">
        <f>'Cost Report DETAILED'!C780</f>
        <v>0</v>
      </c>
      <c r="D62" s="750">
        <f>'Cost Report DETAILED'!D780</f>
        <v>0</v>
      </c>
      <c r="E62" s="750">
        <f>'Cost Report DETAILED'!E780</f>
        <v>0</v>
      </c>
      <c r="F62" s="750">
        <f>'Cost Report DETAILED'!F780</f>
        <v>0</v>
      </c>
      <c r="G62" s="750">
        <f>'Cost Report DETAILED'!G780</f>
        <v>0</v>
      </c>
      <c r="H62" s="750">
        <f>'Cost Report DETAILED'!H780</f>
        <v>0</v>
      </c>
      <c r="I62" s="751">
        <f t="shared" si="2"/>
        <v>0</v>
      </c>
      <c r="J62" s="664"/>
    </row>
    <row r="63" spans="1:10" hidden="1">
      <c r="A63" s="756" t="s">
        <v>2802</v>
      </c>
      <c r="B63" s="755" t="s">
        <v>1472</v>
      </c>
      <c r="C63" s="750">
        <f>'Cost Report DETAILED'!C785</f>
        <v>0</v>
      </c>
      <c r="D63" s="750">
        <f>'Cost Report DETAILED'!D785</f>
        <v>0</v>
      </c>
      <c r="E63" s="750">
        <f>'Cost Report DETAILED'!E785</f>
        <v>0</v>
      </c>
      <c r="F63" s="750">
        <f>'Cost Report DETAILED'!F785</f>
        <v>0</v>
      </c>
      <c r="G63" s="750">
        <f>'Cost Report DETAILED'!G785</f>
        <v>0</v>
      </c>
      <c r="H63" s="750">
        <f>'Cost Report DETAILED'!H785</f>
        <v>0</v>
      </c>
      <c r="I63" s="751">
        <f t="shared" si="2"/>
        <v>0</v>
      </c>
      <c r="J63" s="664"/>
    </row>
    <row r="64" spans="1:10" hidden="1">
      <c r="A64" s="756" t="s">
        <v>2803</v>
      </c>
      <c r="B64" s="755" t="s">
        <v>2830</v>
      </c>
      <c r="C64" s="750">
        <f>'Cost Report DETAILED'!C808</f>
        <v>0</v>
      </c>
      <c r="D64" s="750">
        <f>'Cost Report DETAILED'!D808</f>
        <v>0</v>
      </c>
      <c r="E64" s="750">
        <f>'Cost Report DETAILED'!E808</f>
        <v>0</v>
      </c>
      <c r="F64" s="750">
        <f>'Cost Report DETAILED'!F808</f>
        <v>0</v>
      </c>
      <c r="G64" s="750">
        <f>'Cost Report DETAILED'!G808</f>
        <v>0</v>
      </c>
      <c r="H64" s="750">
        <f>'Cost Report DETAILED'!H808</f>
        <v>0</v>
      </c>
      <c r="I64" s="751">
        <f t="shared" si="2"/>
        <v>0</v>
      </c>
      <c r="J64" s="664"/>
    </row>
    <row r="65" spans="1:27" s="471" customFormat="1" ht="14" customHeight="1">
      <c r="A65" s="760"/>
      <c r="B65" s="432" t="s">
        <v>2336</v>
      </c>
      <c r="C65" s="587">
        <f>SUM(C13:C64)</f>
        <v>0</v>
      </c>
      <c r="D65" s="587">
        <f>SUM(D13:D64)</f>
        <v>0</v>
      </c>
      <c r="E65" s="587">
        <f t="shared" ref="E65:H65" si="3">SUM(E13:E64)</f>
        <v>0</v>
      </c>
      <c r="F65" s="587">
        <f t="shared" si="3"/>
        <v>0</v>
      </c>
      <c r="G65" s="587">
        <f t="shared" si="3"/>
        <v>0</v>
      </c>
      <c r="H65" s="587">
        <f t="shared" si="3"/>
        <v>0</v>
      </c>
      <c r="I65" s="587">
        <f>+H65-G65</f>
        <v>0</v>
      </c>
      <c r="J65" s="758"/>
      <c r="K65" s="679"/>
      <c r="L65" s="679"/>
      <c r="M65" s="679"/>
      <c r="N65" s="679"/>
      <c r="O65" s="679"/>
      <c r="P65" s="679"/>
      <c r="Q65" s="679"/>
      <c r="R65" s="679"/>
      <c r="S65" s="679"/>
      <c r="T65" s="679"/>
      <c r="U65" s="679"/>
      <c r="V65" s="679"/>
      <c r="W65" s="679"/>
      <c r="X65" s="679"/>
      <c r="Y65" s="679"/>
      <c r="Z65" s="679"/>
      <c r="AA65" s="679"/>
    </row>
    <row r="66" spans="1:27" ht="14" customHeight="1">
      <c r="A66" s="1020" t="s">
        <v>2770</v>
      </c>
      <c r="B66" s="1021"/>
      <c r="C66" s="750"/>
      <c r="D66" s="750"/>
      <c r="E66" s="750"/>
      <c r="F66" s="750"/>
      <c r="G66" s="750"/>
      <c r="H66" s="750"/>
      <c r="I66" s="751"/>
      <c r="J66" s="759"/>
    </row>
    <row r="67" spans="1:27">
      <c r="A67" s="756" t="s">
        <v>2337</v>
      </c>
      <c r="B67" s="755" t="s">
        <v>2680</v>
      </c>
      <c r="C67" s="750">
        <f>'Cost Report DETAILED'!C835</f>
        <v>0</v>
      </c>
      <c r="D67" s="750">
        <f>'Cost Report DETAILED'!D835</f>
        <v>0</v>
      </c>
      <c r="E67" s="750">
        <f>'Cost Report DETAILED'!E835</f>
        <v>0</v>
      </c>
      <c r="F67" s="750">
        <f>'Cost Report DETAILED'!F835</f>
        <v>0</v>
      </c>
      <c r="G67" s="750">
        <f>'Cost Report DETAILED'!G835</f>
        <v>0</v>
      </c>
      <c r="H67" s="750">
        <f>'Cost Report DETAILED'!H835</f>
        <v>0</v>
      </c>
      <c r="I67" s="751">
        <f t="shared" si="0"/>
        <v>0</v>
      </c>
      <c r="J67" s="664"/>
    </row>
    <row r="68" spans="1:27">
      <c r="A68" s="756" t="s">
        <v>2353</v>
      </c>
      <c r="B68" s="755" t="s">
        <v>2681</v>
      </c>
      <c r="C68" s="750">
        <f>'Cost Report DETAILED'!C845</f>
        <v>0</v>
      </c>
      <c r="D68" s="750">
        <f>'Cost Report DETAILED'!D845</f>
        <v>0</v>
      </c>
      <c r="E68" s="750">
        <f>'Cost Report DETAILED'!E845</f>
        <v>0</v>
      </c>
      <c r="F68" s="750">
        <f>'Cost Report DETAILED'!F845</f>
        <v>0</v>
      </c>
      <c r="G68" s="750">
        <f>'Cost Report DETAILED'!G845</f>
        <v>0</v>
      </c>
      <c r="H68" s="750">
        <f>'Cost Report DETAILED'!H845</f>
        <v>0</v>
      </c>
      <c r="I68" s="751">
        <f t="shared" si="0"/>
        <v>0</v>
      </c>
      <c r="J68" s="664"/>
    </row>
    <row r="69" spans="1:27">
      <c r="A69" s="756" t="s">
        <v>2362</v>
      </c>
      <c r="B69" s="755" t="s">
        <v>2777</v>
      </c>
      <c r="C69" s="750">
        <f>'Cost Report DETAILED'!C868</f>
        <v>0</v>
      </c>
      <c r="D69" s="750">
        <f>'Cost Report DETAILED'!D868</f>
        <v>0</v>
      </c>
      <c r="E69" s="750">
        <f>'Cost Report DETAILED'!E868</f>
        <v>0</v>
      </c>
      <c r="F69" s="750">
        <f>'Cost Report DETAILED'!F868</f>
        <v>0</v>
      </c>
      <c r="G69" s="750">
        <f>'Cost Report DETAILED'!G868</f>
        <v>0</v>
      </c>
      <c r="H69" s="750">
        <f>'Cost Report DETAILED'!H868</f>
        <v>0</v>
      </c>
      <c r="I69" s="751">
        <f t="shared" si="0"/>
        <v>0</v>
      </c>
      <c r="J69" s="664"/>
    </row>
    <row r="70" spans="1:27">
      <c r="A70" s="756" t="s">
        <v>2384</v>
      </c>
      <c r="B70" s="755" t="s">
        <v>2778</v>
      </c>
      <c r="C70" s="750">
        <f>'Cost Report DETAILED'!C881</f>
        <v>0</v>
      </c>
      <c r="D70" s="750">
        <f>'Cost Report DETAILED'!D881</f>
        <v>0</v>
      </c>
      <c r="E70" s="750">
        <f>'Cost Report DETAILED'!E881</f>
        <v>0</v>
      </c>
      <c r="F70" s="750">
        <f>'Cost Report DETAILED'!F881</f>
        <v>0</v>
      </c>
      <c r="G70" s="750">
        <f>'Cost Report DETAILED'!G881</f>
        <v>0</v>
      </c>
      <c r="H70" s="750">
        <f>'Cost Report DETAILED'!H881</f>
        <v>0</v>
      </c>
      <c r="I70" s="751">
        <f t="shared" si="0"/>
        <v>0</v>
      </c>
      <c r="J70" s="664"/>
    </row>
    <row r="71" spans="1:27">
      <c r="A71" s="756" t="s">
        <v>2396</v>
      </c>
      <c r="B71" s="755" t="s">
        <v>2715</v>
      </c>
      <c r="C71" s="750">
        <f>'Cost Report DETAILED'!C902</f>
        <v>0</v>
      </c>
      <c r="D71" s="750">
        <f>'Cost Report DETAILED'!D902</f>
        <v>0</v>
      </c>
      <c r="E71" s="750">
        <f>'Cost Report DETAILED'!E902</f>
        <v>0</v>
      </c>
      <c r="F71" s="750">
        <f>'Cost Report DETAILED'!F902</f>
        <v>0</v>
      </c>
      <c r="G71" s="750">
        <f>'Cost Report DETAILED'!G902</f>
        <v>0</v>
      </c>
      <c r="H71" s="750">
        <f>'Cost Report DETAILED'!H902</f>
        <v>0</v>
      </c>
      <c r="I71" s="751">
        <f t="shared" si="0"/>
        <v>0</v>
      </c>
      <c r="J71" s="664"/>
    </row>
    <row r="72" spans="1:27">
      <c r="A72" s="756" t="s">
        <v>2415</v>
      </c>
      <c r="B72" s="755" t="s">
        <v>1579</v>
      </c>
      <c r="C72" s="750">
        <f>'Cost Report DETAILED'!C925</f>
        <v>0</v>
      </c>
      <c r="D72" s="750">
        <f>'Cost Report DETAILED'!D925</f>
        <v>0</v>
      </c>
      <c r="E72" s="750">
        <f>'Cost Report DETAILED'!E925</f>
        <v>0</v>
      </c>
      <c r="F72" s="750">
        <f>'Cost Report DETAILED'!F925</f>
        <v>0</v>
      </c>
      <c r="G72" s="750">
        <f>'Cost Report DETAILED'!G925</f>
        <v>0</v>
      </c>
      <c r="H72" s="750">
        <f>'Cost Report DETAILED'!H925</f>
        <v>0</v>
      </c>
      <c r="I72" s="751">
        <f t="shared" si="0"/>
        <v>0</v>
      </c>
      <c r="J72" s="664"/>
    </row>
    <row r="73" spans="1:27">
      <c r="A73" s="756" t="s">
        <v>2437</v>
      </c>
      <c r="B73" s="755" t="s">
        <v>1602</v>
      </c>
      <c r="C73" s="750">
        <f>'Cost Report DETAILED'!C944</f>
        <v>0</v>
      </c>
      <c r="D73" s="750">
        <f>'Cost Report DETAILED'!D944</f>
        <v>0</v>
      </c>
      <c r="E73" s="750">
        <f>'Cost Report DETAILED'!E944</f>
        <v>0</v>
      </c>
      <c r="F73" s="750">
        <f>'Cost Report DETAILED'!F944</f>
        <v>0</v>
      </c>
      <c r="G73" s="750">
        <f>'Cost Report DETAILED'!G944</f>
        <v>0</v>
      </c>
      <c r="H73" s="750">
        <f>'Cost Report DETAILED'!H944</f>
        <v>0</v>
      </c>
      <c r="I73" s="751">
        <f t="shared" si="0"/>
        <v>0</v>
      </c>
      <c r="J73" s="664"/>
    </row>
    <row r="74" spans="1:27">
      <c r="A74" s="756" t="s">
        <v>2453</v>
      </c>
      <c r="B74" s="755" t="s">
        <v>2779</v>
      </c>
      <c r="C74" s="750">
        <f>'Cost Report DETAILED'!C953</f>
        <v>0</v>
      </c>
      <c r="D74" s="750">
        <f>'Cost Report DETAILED'!D953</f>
        <v>0</v>
      </c>
      <c r="E74" s="750">
        <f>'Cost Report DETAILED'!E953</f>
        <v>0</v>
      </c>
      <c r="F74" s="750">
        <f>'Cost Report DETAILED'!F953</f>
        <v>0</v>
      </c>
      <c r="G74" s="750">
        <f>'Cost Report DETAILED'!G953</f>
        <v>0</v>
      </c>
      <c r="H74" s="750">
        <f>'Cost Report DETAILED'!H953</f>
        <v>0</v>
      </c>
      <c r="I74" s="751">
        <f t="shared" si="0"/>
        <v>0</v>
      </c>
      <c r="J74" s="664"/>
    </row>
    <row r="75" spans="1:27">
      <c r="A75" s="756" t="s">
        <v>2460</v>
      </c>
      <c r="B75" s="755" t="s">
        <v>2740</v>
      </c>
      <c r="C75" s="750">
        <f>'Cost Report DETAILED'!C969</f>
        <v>0</v>
      </c>
      <c r="D75" s="750">
        <f>'Cost Report DETAILED'!D969</f>
        <v>0</v>
      </c>
      <c r="E75" s="750">
        <f>'Cost Report DETAILED'!E969</f>
        <v>0</v>
      </c>
      <c r="F75" s="750">
        <f>'Cost Report DETAILED'!F969</f>
        <v>0</v>
      </c>
      <c r="G75" s="750">
        <f>'Cost Report DETAILED'!G969</f>
        <v>0</v>
      </c>
      <c r="H75" s="750">
        <f>'Cost Report DETAILED'!H969</f>
        <v>0</v>
      </c>
      <c r="I75" s="751">
        <f t="shared" si="0"/>
        <v>0</v>
      </c>
      <c r="J75" s="664"/>
    </row>
    <row r="76" spans="1:27">
      <c r="A76" s="756" t="s">
        <v>2475</v>
      </c>
      <c r="B76" s="755" t="s">
        <v>2750</v>
      </c>
      <c r="C76" s="750">
        <f>'Cost Report DETAILED'!C994</f>
        <v>0</v>
      </c>
      <c r="D76" s="750">
        <f>'Cost Report DETAILED'!D994</f>
        <v>0</v>
      </c>
      <c r="E76" s="750">
        <f>'Cost Report DETAILED'!E994</f>
        <v>0</v>
      </c>
      <c r="F76" s="750">
        <f>'Cost Report DETAILED'!F994</f>
        <v>0</v>
      </c>
      <c r="G76" s="750">
        <f>'Cost Report DETAILED'!G994</f>
        <v>0</v>
      </c>
      <c r="H76" s="750">
        <f>'Cost Report DETAILED'!H994</f>
        <v>0</v>
      </c>
      <c r="I76" s="751">
        <f t="shared" si="0"/>
        <v>0</v>
      </c>
      <c r="J76" s="664"/>
    </row>
    <row r="77" spans="1:27" s="471" customFormat="1" ht="14" customHeight="1">
      <c r="A77" s="761"/>
      <c r="B77" s="433" t="s">
        <v>2771</v>
      </c>
      <c r="C77" s="587">
        <f>SUM(C67:C76)</f>
        <v>0</v>
      </c>
      <c r="D77" s="587">
        <f t="shared" ref="D77:H77" si="4">SUM(D67:D76)</f>
        <v>0</v>
      </c>
      <c r="E77" s="587">
        <f t="shared" si="4"/>
        <v>0</v>
      </c>
      <c r="F77" s="587">
        <f t="shared" si="4"/>
        <v>0</v>
      </c>
      <c r="G77" s="587">
        <f t="shared" si="4"/>
        <v>0</v>
      </c>
      <c r="H77" s="587">
        <f t="shared" si="4"/>
        <v>0</v>
      </c>
      <c r="I77" s="587">
        <f>+H77-G77</f>
        <v>0</v>
      </c>
      <c r="J77" s="758"/>
      <c r="K77" s="679"/>
      <c r="L77" s="679"/>
      <c r="M77" s="679"/>
      <c r="N77" s="679"/>
      <c r="O77" s="679"/>
      <c r="P77" s="679"/>
      <c r="Q77" s="679"/>
      <c r="R77" s="679"/>
      <c r="S77" s="679"/>
      <c r="T77" s="679"/>
      <c r="U77" s="679"/>
      <c r="V77" s="679"/>
      <c r="W77" s="679"/>
      <c r="X77" s="679"/>
      <c r="Y77" s="679"/>
      <c r="Z77" s="679"/>
      <c r="AA77" s="679"/>
    </row>
    <row r="78" spans="1:27" s="464" customFormat="1" ht="17.25" customHeight="1">
      <c r="A78" s="762"/>
      <c r="B78" s="755" t="s">
        <v>2751</v>
      </c>
      <c r="C78" s="586">
        <f>(C65+C77)</f>
        <v>0</v>
      </c>
      <c r="D78" s="585">
        <f t="shared" ref="D78:I78" si="5">(D65+D77)</f>
        <v>0</v>
      </c>
      <c r="E78" s="585">
        <f t="shared" si="5"/>
        <v>0</v>
      </c>
      <c r="F78" s="585">
        <f t="shared" si="5"/>
        <v>0</v>
      </c>
      <c r="G78" s="585">
        <f t="shared" si="5"/>
        <v>0</v>
      </c>
      <c r="H78" s="585">
        <f t="shared" si="5"/>
        <v>0</v>
      </c>
      <c r="I78" s="585">
        <f t="shared" si="5"/>
        <v>0</v>
      </c>
      <c r="J78" s="763"/>
      <c r="K78" s="680"/>
      <c r="L78" s="680"/>
      <c r="M78" s="680"/>
      <c r="N78" s="680"/>
      <c r="O78" s="680"/>
      <c r="P78" s="680"/>
      <c r="Q78" s="680"/>
      <c r="R78" s="680"/>
      <c r="S78" s="680"/>
      <c r="T78" s="680"/>
      <c r="U78" s="680"/>
      <c r="V78" s="680"/>
      <c r="W78" s="680"/>
      <c r="X78" s="680"/>
      <c r="Y78" s="680"/>
      <c r="Z78" s="680"/>
      <c r="AA78" s="680"/>
    </row>
    <row r="79" spans="1:27" ht="14" customHeight="1">
      <c r="A79" s="764"/>
      <c r="B79" s="495" t="s">
        <v>2752</v>
      </c>
      <c r="C79" s="765"/>
      <c r="D79" s="765"/>
      <c r="E79" s="765"/>
      <c r="F79" s="765"/>
      <c r="G79" s="765"/>
      <c r="H79" s="765"/>
      <c r="I79" s="766"/>
      <c r="J79" s="767"/>
    </row>
    <row r="80" spans="1:27" ht="14" customHeight="1">
      <c r="A80" s="768"/>
      <c r="B80" s="588" t="s">
        <v>2844</v>
      </c>
      <c r="C80" s="589"/>
      <c r="D80" s="589"/>
      <c r="E80" s="589"/>
      <c r="F80" s="589"/>
      <c r="G80" s="589"/>
      <c r="H80" s="589"/>
      <c r="I80" s="589"/>
      <c r="J80" s="769"/>
    </row>
    <row r="81" spans="1:27">
      <c r="A81" s="860" t="s">
        <v>2477</v>
      </c>
      <c r="B81" s="755" t="s">
        <v>3011</v>
      </c>
      <c r="C81" s="750">
        <f>'Cost Report DETAILED'!C1019</f>
        <v>0</v>
      </c>
      <c r="D81" s="750">
        <f>'Cost Report DETAILED'!D1019</f>
        <v>0</v>
      </c>
      <c r="E81" s="750">
        <f>'Cost Report DETAILED'!E1019</f>
        <v>0</v>
      </c>
      <c r="F81" s="750">
        <f>'Cost Report DETAILED'!F1019</f>
        <v>0</v>
      </c>
      <c r="G81" s="750">
        <f>'Cost Report DETAILED'!G1019</f>
        <v>0</v>
      </c>
      <c r="H81" s="750">
        <f>'Cost Report DETAILED'!H1019</f>
        <v>0</v>
      </c>
      <c r="I81" s="751">
        <f t="shared" ref="I81:I91" si="6">+H81-G81</f>
        <v>0</v>
      </c>
      <c r="J81" s="664"/>
    </row>
    <row r="82" spans="1:27">
      <c r="A82" s="756" t="s">
        <v>2488</v>
      </c>
      <c r="B82" s="755" t="s">
        <v>1658</v>
      </c>
      <c r="C82" s="750">
        <f>'Cost Report DETAILED'!C1029</f>
        <v>0</v>
      </c>
      <c r="D82" s="750">
        <f>'Cost Report DETAILED'!D1029</f>
        <v>0</v>
      </c>
      <c r="E82" s="750">
        <f>'Cost Report DETAILED'!E1029</f>
        <v>0</v>
      </c>
      <c r="F82" s="750">
        <f>'Cost Report DETAILED'!F1029</f>
        <v>0</v>
      </c>
      <c r="G82" s="750">
        <f>'Cost Report DETAILED'!G1029</f>
        <v>0</v>
      </c>
      <c r="H82" s="750">
        <f>'Cost Report DETAILED'!H1029</f>
        <v>0</v>
      </c>
      <c r="I82" s="751">
        <f t="shared" si="6"/>
        <v>0</v>
      </c>
      <c r="J82" s="664"/>
    </row>
    <row r="83" spans="1:27">
      <c r="A83" s="756" t="s">
        <v>2497</v>
      </c>
      <c r="B83" s="755" t="s">
        <v>1671</v>
      </c>
      <c r="C83" s="750">
        <f>'Cost Report DETAILED'!C1038</f>
        <v>0</v>
      </c>
      <c r="D83" s="750">
        <f>'Cost Report DETAILED'!D1038</f>
        <v>0</v>
      </c>
      <c r="E83" s="750">
        <f>'Cost Report DETAILED'!E1038</f>
        <v>0</v>
      </c>
      <c r="F83" s="750">
        <f>'Cost Report DETAILED'!F1038</f>
        <v>0</v>
      </c>
      <c r="G83" s="750">
        <f>'Cost Report DETAILED'!G1038</f>
        <v>0</v>
      </c>
      <c r="H83" s="750">
        <f>'Cost Report DETAILED'!H1038</f>
        <v>0</v>
      </c>
      <c r="I83" s="751">
        <f t="shared" si="6"/>
        <v>0</v>
      </c>
      <c r="J83" s="664"/>
    </row>
    <row r="84" spans="1:27" s="471" customFormat="1" ht="14" customHeight="1">
      <c r="A84" s="760"/>
      <c r="B84" s="432" t="s">
        <v>2765</v>
      </c>
      <c r="C84" s="587">
        <f t="shared" ref="C84:H84" si="7">SUM(C81:C83)</f>
        <v>0</v>
      </c>
      <c r="D84" s="587">
        <f t="shared" si="7"/>
        <v>0</v>
      </c>
      <c r="E84" s="587">
        <f t="shared" si="7"/>
        <v>0</v>
      </c>
      <c r="F84" s="587">
        <f t="shared" si="7"/>
        <v>0</v>
      </c>
      <c r="G84" s="587">
        <f t="shared" si="7"/>
        <v>0</v>
      </c>
      <c r="H84" s="587">
        <f t="shared" si="7"/>
        <v>0</v>
      </c>
      <c r="I84" s="587">
        <f t="shared" si="6"/>
        <v>0</v>
      </c>
      <c r="J84" s="758"/>
      <c r="K84" s="679"/>
      <c r="L84" s="679"/>
      <c r="M84" s="679"/>
      <c r="N84" s="679"/>
      <c r="O84" s="679"/>
      <c r="P84" s="679"/>
      <c r="Q84" s="679"/>
      <c r="R84" s="679"/>
      <c r="S84" s="679"/>
      <c r="T84" s="679"/>
      <c r="U84" s="679"/>
      <c r="V84" s="679"/>
      <c r="W84" s="679"/>
      <c r="X84" s="679"/>
      <c r="Y84" s="679"/>
      <c r="Z84" s="679"/>
      <c r="AA84" s="679"/>
    </row>
    <row r="85" spans="1:27" s="464" customFormat="1" ht="17.25" customHeight="1">
      <c r="A85" s="770"/>
      <c r="B85" s="359" t="s">
        <v>2766</v>
      </c>
      <c r="C85" s="585">
        <f>(C84+C77+C65+C12)</f>
        <v>0</v>
      </c>
      <c r="D85" s="585">
        <f t="shared" ref="D85:H85" si="8">(D84+D77+D65+D12)</f>
        <v>0</v>
      </c>
      <c r="E85" s="585">
        <f t="shared" si="8"/>
        <v>0</v>
      </c>
      <c r="F85" s="585">
        <f t="shared" si="8"/>
        <v>0</v>
      </c>
      <c r="G85" s="585">
        <f t="shared" si="8"/>
        <v>0</v>
      </c>
      <c r="H85" s="585">
        <f t="shared" si="8"/>
        <v>0</v>
      </c>
      <c r="I85" s="585">
        <f t="shared" si="6"/>
        <v>0</v>
      </c>
      <c r="J85" s="763"/>
      <c r="K85" s="680"/>
      <c r="L85" s="680"/>
      <c r="M85" s="680"/>
      <c r="N85" s="680"/>
      <c r="O85" s="680"/>
      <c r="P85" s="680"/>
      <c r="Q85" s="680"/>
      <c r="R85" s="680"/>
      <c r="S85" s="680"/>
      <c r="T85" s="680"/>
      <c r="U85" s="680"/>
      <c r="V85" s="680"/>
      <c r="W85" s="680"/>
      <c r="X85" s="680"/>
      <c r="Y85" s="680"/>
      <c r="Z85" s="680"/>
      <c r="AA85" s="680"/>
    </row>
    <row r="86" spans="1:27">
      <c r="A86" s="756" t="s">
        <v>2505</v>
      </c>
      <c r="B86" s="755" t="s">
        <v>1678</v>
      </c>
      <c r="C86" s="750">
        <f>'Cost Report DETAILED'!C1047</f>
        <v>0</v>
      </c>
      <c r="D86" s="750">
        <f>'Cost Report DETAILED'!D1047</f>
        <v>0</v>
      </c>
      <c r="E86" s="750">
        <f>'Cost Report DETAILED'!E1047</f>
        <v>0</v>
      </c>
      <c r="F86" s="750">
        <f>'Cost Report DETAILED'!F1047</f>
        <v>0</v>
      </c>
      <c r="G86" s="750">
        <f>'Cost Report DETAILED'!G1047</f>
        <v>0</v>
      </c>
      <c r="H86" s="750">
        <f>'Cost Report DETAILED'!H1047</f>
        <v>0</v>
      </c>
      <c r="I86" s="751">
        <f t="shared" si="6"/>
        <v>0</v>
      </c>
      <c r="J86" s="664"/>
    </row>
    <row r="87" spans="1:27">
      <c r="A87" s="756" t="s">
        <v>2508</v>
      </c>
      <c r="B87" s="755" t="s">
        <v>1680</v>
      </c>
      <c r="C87" s="750">
        <f>'Cost Report DETAILED'!C1051</f>
        <v>0</v>
      </c>
      <c r="D87" s="750">
        <f>'Cost Report DETAILED'!D1051</f>
        <v>0</v>
      </c>
      <c r="E87" s="750">
        <f>'Cost Report DETAILED'!E1051</f>
        <v>0</v>
      </c>
      <c r="F87" s="750">
        <f>'Cost Report DETAILED'!F1051</f>
        <v>0</v>
      </c>
      <c r="G87" s="750">
        <f>'Cost Report DETAILED'!G1051</f>
        <v>0</v>
      </c>
      <c r="H87" s="750">
        <f>'Cost Report DETAILED'!H1051</f>
        <v>0</v>
      </c>
      <c r="I87" s="751">
        <f t="shared" si="6"/>
        <v>0</v>
      </c>
      <c r="J87" s="664"/>
    </row>
    <row r="88" spans="1:27">
      <c r="A88" s="756"/>
      <c r="B88" s="755"/>
      <c r="C88" s="765"/>
      <c r="D88" s="765"/>
      <c r="E88" s="765"/>
      <c r="F88" s="765"/>
      <c r="G88" s="765"/>
      <c r="H88" s="765"/>
      <c r="I88" s="766"/>
      <c r="J88" s="767"/>
    </row>
    <row r="89" spans="1:27" s="464" customFormat="1" ht="17.25" customHeight="1" thickBot="1">
      <c r="A89" s="771" t="s">
        <v>2511</v>
      </c>
      <c r="B89" s="354" t="s">
        <v>2781</v>
      </c>
      <c r="C89" s="585">
        <f>C87+C86+C85</f>
        <v>0</v>
      </c>
      <c r="D89" s="585">
        <f t="shared" ref="D89:I89" si="9">D87+D86+D85</f>
        <v>0</v>
      </c>
      <c r="E89" s="585">
        <f t="shared" si="9"/>
        <v>0</v>
      </c>
      <c r="F89" s="585">
        <f t="shared" si="9"/>
        <v>0</v>
      </c>
      <c r="G89" s="585">
        <f t="shared" si="9"/>
        <v>0</v>
      </c>
      <c r="H89" s="585">
        <f t="shared" si="9"/>
        <v>0</v>
      </c>
      <c r="I89" s="585">
        <f t="shared" si="9"/>
        <v>0</v>
      </c>
      <c r="J89" s="763"/>
      <c r="K89" s="680"/>
      <c r="L89" s="680"/>
      <c r="M89" s="680"/>
      <c r="N89" s="680"/>
      <c r="O89" s="680"/>
      <c r="P89" s="680"/>
      <c r="Q89" s="680"/>
      <c r="R89" s="680"/>
      <c r="S89" s="680"/>
      <c r="T89" s="680"/>
      <c r="U89" s="680"/>
      <c r="V89" s="680"/>
      <c r="W89" s="680"/>
      <c r="X89" s="680"/>
      <c r="Y89" s="680"/>
      <c r="Z89" s="680"/>
      <c r="AA89" s="680"/>
    </row>
    <row r="90" spans="1:27">
      <c r="A90" s="756"/>
      <c r="B90" s="755"/>
      <c r="C90" s="772"/>
      <c r="D90" s="772"/>
      <c r="E90" s="772"/>
      <c r="F90" s="772"/>
      <c r="G90" s="772"/>
      <c r="H90" s="772"/>
      <c r="I90" s="773"/>
      <c r="J90" s="767"/>
    </row>
    <row r="91" spans="1:27" s="464" customFormat="1" ht="16">
      <c r="A91" s="858" t="s">
        <v>2512</v>
      </c>
      <c r="B91" s="859" t="s">
        <v>3007</v>
      </c>
      <c r="C91" s="587">
        <f>'Cost Report DETAILED'!C1056</f>
        <v>0</v>
      </c>
      <c r="D91" s="587">
        <f>'Cost Report DETAILED'!D1056</f>
        <v>0</v>
      </c>
      <c r="E91" s="587">
        <f>'Cost Report DETAILED'!E1056</f>
        <v>0</v>
      </c>
      <c r="F91" s="587">
        <f>'Cost Report DETAILED'!F1056</f>
        <v>0</v>
      </c>
      <c r="G91" s="587">
        <f>'Cost Report DETAILED'!G1056</f>
        <v>0</v>
      </c>
      <c r="H91" s="587">
        <f>'Cost Report DETAILED'!H1056</f>
        <v>0</v>
      </c>
      <c r="I91" s="587">
        <f t="shared" si="6"/>
        <v>0</v>
      </c>
      <c r="J91" s="758"/>
      <c r="K91" s="680"/>
      <c r="L91" s="680"/>
      <c r="M91" s="680"/>
      <c r="N91" s="680"/>
      <c r="O91" s="680"/>
      <c r="P91" s="680"/>
      <c r="Q91" s="680"/>
      <c r="R91" s="680"/>
      <c r="S91" s="680"/>
      <c r="T91" s="680"/>
      <c r="U91" s="680"/>
      <c r="V91" s="680"/>
      <c r="W91" s="680"/>
      <c r="X91" s="680"/>
      <c r="Y91" s="680"/>
      <c r="Z91" s="680"/>
      <c r="AA91" s="680"/>
    </row>
    <row r="92" spans="1:27">
      <c r="A92" s="756"/>
      <c r="B92" s="755"/>
      <c r="C92" s="772"/>
      <c r="D92" s="772"/>
      <c r="E92" s="772"/>
      <c r="F92" s="772"/>
      <c r="G92" s="772"/>
      <c r="H92" s="772"/>
      <c r="I92" s="773"/>
      <c r="J92" s="767"/>
    </row>
    <row r="93" spans="1:27" s="463" customFormat="1" ht="20.25" customHeight="1">
      <c r="A93" s="774"/>
      <c r="B93" s="495" t="s">
        <v>559</v>
      </c>
      <c r="C93" s="585">
        <f>SUM(C89:C92)</f>
        <v>0</v>
      </c>
      <c r="D93" s="585">
        <f t="shared" ref="D93:I93" si="10">SUM(D89:D92)</f>
        <v>0</v>
      </c>
      <c r="E93" s="585">
        <f t="shared" si="10"/>
        <v>0</v>
      </c>
      <c r="F93" s="585">
        <f t="shared" si="10"/>
        <v>0</v>
      </c>
      <c r="G93" s="585">
        <f t="shared" si="10"/>
        <v>0</v>
      </c>
      <c r="H93" s="585">
        <f t="shared" si="10"/>
        <v>0</v>
      </c>
      <c r="I93" s="585">
        <f t="shared" si="10"/>
        <v>0</v>
      </c>
      <c r="J93" s="763"/>
      <c r="K93" s="681"/>
      <c r="L93" s="681"/>
      <c r="M93" s="681"/>
      <c r="N93" s="681"/>
      <c r="O93" s="681"/>
      <c r="P93" s="681"/>
      <c r="Q93" s="681"/>
      <c r="R93" s="681"/>
      <c r="S93" s="681"/>
      <c r="T93" s="681"/>
      <c r="U93" s="681"/>
      <c r="V93" s="681"/>
      <c r="W93" s="681"/>
      <c r="X93" s="681"/>
      <c r="Y93" s="681"/>
      <c r="Z93" s="681"/>
      <c r="AA93" s="681"/>
    </row>
    <row r="94" spans="1:27">
      <c r="A94" s="362"/>
      <c r="B94" s="362"/>
      <c r="C94" s="496"/>
      <c r="D94" s="496"/>
      <c r="E94" s="496"/>
      <c r="F94" s="496"/>
      <c r="G94" s="496"/>
      <c r="H94" s="496"/>
      <c r="I94" s="496"/>
      <c r="J94" s="362"/>
    </row>
    <row r="95" spans="1:27">
      <c r="A95" s="362"/>
      <c r="B95" s="362"/>
      <c r="C95" s="496"/>
      <c r="D95" s="496"/>
      <c r="E95" s="496"/>
      <c r="F95" s="496"/>
      <c r="G95" s="496"/>
      <c r="H95" s="496"/>
      <c r="I95" s="496"/>
      <c r="J95" s="362"/>
    </row>
    <row r="96" spans="1:27" ht="13" customHeight="1">
      <c r="A96" s="362"/>
      <c r="B96" s="1017" t="s">
        <v>2845</v>
      </c>
      <c r="C96" s="361"/>
      <c r="D96" s="361"/>
      <c r="E96" s="689"/>
      <c r="F96" s="1017" t="s">
        <v>2845</v>
      </c>
      <c r="G96" s="1015"/>
      <c r="H96" s="1015"/>
      <c r="I96" s="1015"/>
      <c r="J96" s="362"/>
    </row>
    <row r="97" spans="1:14" ht="13" customHeight="1">
      <c r="A97" s="362"/>
      <c r="B97" s="1022"/>
      <c r="C97" s="1025" t="s">
        <v>2831</v>
      </c>
      <c r="D97" s="1025"/>
      <c r="E97" s="1025"/>
      <c r="F97" s="1022"/>
      <c r="G97" s="1025" t="s">
        <v>2831</v>
      </c>
      <c r="H97" s="1025"/>
      <c r="I97" s="1025"/>
      <c r="J97" s="362"/>
    </row>
    <row r="98" spans="1:14" ht="13" customHeight="1">
      <c r="A98" s="362"/>
      <c r="B98" s="1016" t="s">
        <v>2846</v>
      </c>
      <c r="C98" s="1015" t="s">
        <v>2832</v>
      </c>
      <c r="D98" s="1015"/>
      <c r="E98" s="1015"/>
      <c r="F98" s="1016" t="s">
        <v>2846</v>
      </c>
      <c r="G98" s="1015" t="s">
        <v>2832</v>
      </c>
      <c r="H98" s="1015"/>
      <c r="I98" s="1015"/>
      <c r="J98" s="362"/>
    </row>
    <row r="99" spans="1:14">
      <c r="A99" s="362"/>
      <c r="B99" s="1016"/>
      <c r="C99" s="1015"/>
      <c r="D99" s="1015"/>
      <c r="E99" s="1015"/>
      <c r="F99" s="1016"/>
      <c r="G99" s="1015"/>
      <c r="H99" s="1015"/>
      <c r="I99" s="1015"/>
      <c r="J99" s="362"/>
    </row>
    <row r="100" spans="1:14" ht="13" customHeight="1">
      <c r="A100" s="362"/>
      <c r="B100" s="1016"/>
      <c r="C100" s="1024" t="s">
        <v>2837</v>
      </c>
      <c r="D100" s="1024"/>
      <c r="E100" s="1024"/>
      <c r="F100" s="1016"/>
      <c r="G100" s="1024" t="s">
        <v>2837</v>
      </c>
      <c r="H100" s="1024"/>
      <c r="I100" s="1024"/>
      <c r="J100" s="362"/>
    </row>
    <row r="101" spans="1:14" ht="13" customHeight="1">
      <c r="A101" s="362"/>
      <c r="B101" s="360"/>
      <c r="C101" s="1015" t="s">
        <v>2833</v>
      </c>
      <c r="D101" s="1015"/>
      <c r="E101" s="1015"/>
      <c r="F101" s="360"/>
      <c r="G101" s="1026" t="s">
        <v>2833</v>
      </c>
      <c r="H101" s="1026"/>
      <c r="I101" s="1026"/>
      <c r="J101" s="362"/>
    </row>
    <row r="102" spans="1:14" ht="13" customHeight="1">
      <c r="A102" s="362"/>
      <c r="B102" s="1016" t="s">
        <v>786</v>
      </c>
      <c r="C102" s="1015"/>
      <c r="D102" s="1015"/>
      <c r="E102" s="1015"/>
      <c r="F102" s="1016" t="s">
        <v>786</v>
      </c>
      <c r="G102" s="1026"/>
      <c r="H102" s="1026"/>
      <c r="I102" s="1026"/>
      <c r="J102" s="362"/>
    </row>
    <row r="103" spans="1:14" ht="13" customHeight="1">
      <c r="A103" s="362"/>
      <c r="B103" s="1017"/>
      <c r="C103" s="1024" t="s">
        <v>2838</v>
      </c>
      <c r="D103" s="1024"/>
      <c r="E103" s="1024"/>
      <c r="F103" s="1017"/>
      <c r="G103" s="1024" t="s">
        <v>2838</v>
      </c>
      <c r="H103" s="1024"/>
      <c r="I103" s="1024"/>
      <c r="J103" s="362"/>
    </row>
    <row r="104" spans="1:14" ht="13" customHeight="1">
      <c r="A104" s="362"/>
      <c r="B104" s="1016" t="s">
        <v>2847</v>
      </c>
      <c r="C104" s="1015"/>
      <c r="D104" s="1015"/>
      <c r="E104" s="1015"/>
      <c r="F104" s="1016" t="s">
        <v>2847</v>
      </c>
      <c r="G104" s="1026"/>
      <c r="H104" s="1026"/>
      <c r="I104" s="1026"/>
      <c r="J104" s="362"/>
    </row>
    <row r="105" spans="1:14" ht="13" customHeight="1">
      <c r="A105" s="362"/>
      <c r="B105" s="1017"/>
      <c r="C105" s="1014" t="s">
        <v>2834</v>
      </c>
      <c r="D105" s="1014"/>
      <c r="E105" s="1014"/>
      <c r="F105" s="1017"/>
      <c r="G105" s="1014" t="s">
        <v>2834</v>
      </c>
      <c r="H105" s="1014"/>
      <c r="I105" s="1014"/>
      <c r="J105" s="362"/>
    </row>
    <row r="106" spans="1:14" ht="13" customHeight="1">
      <c r="A106" s="362"/>
      <c r="B106" s="362"/>
      <c r="C106" s="1015" t="s">
        <v>2836</v>
      </c>
      <c r="D106" s="1015"/>
      <c r="E106" s="1015"/>
      <c r="F106" s="362"/>
      <c r="G106" s="1015" t="s">
        <v>2836</v>
      </c>
      <c r="H106" s="1015"/>
      <c r="I106" s="1015"/>
      <c r="J106" s="362"/>
    </row>
    <row r="107" spans="1:14" s="362" customFormat="1" ht="13">
      <c r="B107" s="361" t="s">
        <v>2835</v>
      </c>
    </row>
    <row r="108" spans="1:14" s="362" customFormat="1" ht="40" customHeight="1">
      <c r="A108" s="1028" t="s">
        <v>2861</v>
      </c>
      <c r="B108" s="1028"/>
      <c r="C108" s="1028"/>
      <c r="D108" s="1028"/>
      <c r="E108" s="1028"/>
      <c r="F108" s="1028"/>
      <c r="G108" s="1028"/>
      <c r="H108" s="1028"/>
      <c r="I108" s="1028"/>
      <c r="J108" s="1028"/>
      <c r="K108" s="682"/>
      <c r="L108" s="682"/>
      <c r="M108" s="682"/>
      <c r="N108" s="682"/>
    </row>
    <row r="109" spans="1:14" s="362" customFormat="1">
      <c r="A109" s="1027" t="s">
        <v>2865</v>
      </c>
      <c r="B109" s="1028"/>
      <c r="C109" s="1028"/>
      <c r="D109" s="1028"/>
      <c r="E109" s="1028"/>
      <c r="F109" s="1028"/>
      <c r="G109" s="1028"/>
      <c r="H109" s="1028"/>
      <c r="I109" s="1028"/>
      <c r="J109" s="1028"/>
      <c r="K109" s="1028"/>
      <c r="L109" s="1028"/>
      <c r="M109" s="1028"/>
      <c r="N109" s="1028"/>
    </row>
    <row r="110" spans="1:14" s="362" customFormat="1">
      <c r="C110" s="496"/>
      <c r="D110" s="496"/>
      <c r="E110" s="496"/>
      <c r="F110" s="496"/>
      <c r="G110" s="496"/>
      <c r="H110" s="496"/>
      <c r="I110" s="496"/>
    </row>
    <row r="111" spans="1:14" s="362" customFormat="1">
      <c r="C111" s="496"/>
      <c r="D111" s="496"/>
      <c r="E111" s="496"/>
      <c r="F111" s="496"/>
      <c r="G111" s="496"/>
      <c r="H111" s="496"/>
      <c r="I111" s="496"/>
    </row>
    <row r="112" spans="1:14" s="362" customFormat="1">
      <c r="C112" s="496"/>
      <c r="D112" s="496"/>
      <c r="E112" s="496"/>
      <c r="F112" s="496"/>
      <c r="G112" s="496"/>
      <c r="H112" s="496"/>
      <c r="I112" s="496"/>
    </row>
    <row r="113" spans="3:9" s="362" customFormat="1">
      <c r="C113" s="496"/>
      <c r="D113" s="496"/>
      <c r="E113" s="496"/>
      <c r="F113" s="496"/>
      <c r="G113" s="496"/>
      <c r="H113" s="496"/>
      <c r="I113" s="496"/>
    </row>
    <row r="114" spans="3:9" s="362" customFormat="1">
      <c r="C114" s="496"/>
      <c r="D114" s="496"/>
      <c r="E114" s="496"/>
      <c r="F114" s="496"/>
      <c r="G114" s="496"/>
      <c r="H114" s="496"/>
      <c r="I114" s="496"/>
    </row>
    <row r="115" spans="3:9" s="362" customFormat="1">
      <c r="C115" s="496"/>
      <c r="D115" s="496"/>
      <c r="E115" s="496"/>
      <c r="F115" s="496"/>
      <c r="G115" s="496"/>
      <c r="H115" s="496"/>
      <c r="I115" s="496"/>
    </row>
    <row r="116" spans="3:9" s="362" customFormat="1">
      <c r="C116" s="496"/>
      <c r="D116" s="496"/>
      <c r="E116" s="496"/>
      <c r="F116" s="496"/>
      <c r="G116" s="496"/>
      <c r="H116" s="496"/>
      <c r="I116" s="496"/>
    </row>
    <row r="117" spans="3:9" s="362" customFormat="1">
      <c r="C117" s="496"/>
      <c r="D117" s="496"/>
      <c r="E117" s="496"/>
      <c r="F117" s="496"/>
      <c r="G117" s="496"/>
      <c r="H117" s="496"/>
      <c r="I117" s="496"/>
    </row>
    <row r="118" spans="3:9" s="362" customFormat="1">
      <c r="C118" s="496"/>
      <c r="D118" s="496"/>
      <c r="E118" s="496"/>
      <c r="F118" s="496"/>
      <c r="G118" s="496"/>
      <c r="H118" s="496"/>
      <c r="I118" s="496"/>
    </row>
    <row r="119" spans="3:9" s="362" customFormat="1">
      <c r="C119" s="496"/>
      <c r="D119" s="496"/>
      <c r="E119" s="496"/>
      <c r="F119" s="496"/>
      <c r="G119" s="496"/>
      <c r="H119" s="496"/>
      <c r="I119" s="496"/>
    </row>
    <row r="120" spans="3:9" s="362" customFormat="1">
      <c r="C120" s="496"/>
      <c r="D120" s="496"/>
      <c r="E120" s="496"/>
      <c r="F120" s="496"/>
      <c r="G120" s="496"/>
      <c r="H120" s="496"/>
      <c r="I120" s="496"/>
    </row>
    <row r="121" spans="3:9" s="362" customFormat="1">
      <c r="C121" s="496"/>
      <c r="D121" s="496"/>
      <c r="E121" s="496"/>
      <c r="F121" s="496"/>
      <c r="G121" s="496"/>
      <c r="H121" s="496"/>
      <c r="I121" s="496"/>
    </row>
    <row r="122" spans="3:9" s="362" customFormat="1">
      <c r="C122" s="496"/>
      <c r="D122" s="496"/>
      <c r="E122" s="496"/>
      <c r="F122" s="496"/>
      <c r="G122" s="496"/>
      <c r="H122" s="496"/>
      <c r="I122" s="496"/>
    </row>
    <row r="123" spans="3:9" s="362" customFormat="1">
      <c r="C123" s="496"/>
      <c r="D123" s="496"/>
      <c r="E123" s="496"/>
      <c r="F123" s="496"/>
      <c r="G123" s="496"/>
      <c r="H123" s="496"/>
      <c r="I123" s="496"/>
    </row>
    <row r="124" spans="3:9" s="362" customFormat="1">
      <c r="C124" s="496"/>
      <c r="D124" s="496"/>
      <c r="E124" s="496"/>
      <c r="F124" s="496"/>
      <c r="G124" s="496"/>
      <c r="H124" s="496"/>
      <c r="I124" s="496"/>
    </row>
    <row r="125" spans="3:9" s="362" customFormat="1">
      <c r="C125" s="496"/>
      <c r="D125" s="496"/>
      <c r="E125" s="496"/>
      <c r="F125" s="496"/>
      <c r="G125" s="496"/>
      <c r="H125" s="496"/>
      <c r="I125" s="496"/>
    </row>
    <row r="126" spans="3:9" s="362" customFormat="1">
      <c r="C126" s="496"/>
      <c r="D126" s="496"/>
      <c r="E126" s="496"/>
      <c r="F126" s="496"/>
      <c r="G126" s="496"/>
      <c r="H126" s="496"/>
      <c r="I126" s="496"/>
    </row>
    <row r="127" spans="3:9" s="362" customFormat="1">
      <c r="C127" s="496"/>
      <c r="D127" s="496"/>
      <c r="E127" s="496"/>
      <c r="F127" s="496"/>
      <c r="G127" s="496"/>
      <c r="H127" s="496"/>
      <c r="I127" s="496"/>
    </row>
    <row r="128" spans="3:9" s="362" customFormat="1">
      <c r="C128" s="496"/>
      <c r="D128" s="496"/>
      <c r="E128" s="496"/>
      <c r="F128" s="496"/>
      <c r="G128" s="496"/>
      <c r="H128" s="496"/>
      <c r="I128" s="496"/>
    </row>
    <row r="129" spans="3:9" s="362" customFormat="1">
      <c r="C129" s="496"/>
      <c r="D129" s="496"/>
      <c r="E129" s="496"/>
      <c r="F129" s="496"/>
      <c r="G129" s="496"/>
      <c r="H129" s="496"/>
      <c r="I129" s="496"/>
    </row>
    <row r="130" spans="3:9" s="362" customFormat="1">
      <c r="C130" s="496"/>
      <c r="D130" s="496"/>
      <c r="E130" s="496"/>
      <c r="F130" s="496"/>
      <c r="G130" s="496"/>
      <c r="H130" s="496"/>
      <c r="I130" s="496"/>
    </row>
    <row r="131" spans="3:9" s="362" customFormat="1">
      <c r="C131" s="496"/>
      <c r="D131" s="496"/>
      <c r="E131" s="496"/>
      <c r="F131" s="496"/>
      <c r="G131" s="496"/>
      <c r="H131" s="496"/>
      <c r="I131" s="496"/>
    </row>
    <row r="132" spans="3:9" s="362" customFormat="1">
      <c r="C132" s="496"/>
      <c r="D132" s="496"/>
      <c r="E132" s="496"/>
      <c r="F132" s="496"/>
      <c r="G132" s="496"/>
      <c r="H132" s="496"/>
      <c r="I132" s="496"/>
    </row>
    <row r="133" spans="3:9" s="362" customFormat="1">
      <c r="C133" s="496"/>
      <c r="D133" s="496"/>
      <c r="E133" s="496"/>
      <c r="F133" s="496"/>
      <c r="G133" s="496"/>
      <c r="H133" s="496"/>
      <c r="I133" s="496"/>
    </row>
    <row r="134" spans="3:9" s="362" customFormat="1">
      <c r="C134" s="496"/>
      <c r="D134" s="496"/>
      <c r="E134" s="496"/>
      <c r="F134" s="496"/>
      <c r="G134" s="496"/>
      <c r="H134" s="496"/>
      <c r="I134" s="496"/>
    </row>
    <row r="135" spans="3:9" s="362" customFormat="1">
      <c r="C135" s="496"/>
      <c r="D135" s="496"/>
      <c r="E135" s="496"/>
      <c r="F135" s="496"/>
      <c r="G135" s="496"/>
      <c r="H135" s="496"/>
      <c r="I135" s="496"/>
    </row>
    <row r="136" spans="3:9" s="362" customFormat="1">
      <c r="C136" s="496"/>
      <c r="D136" s="496"/>
      <c r="E136" s="496"/>
      <c r="F136" s="496"/>
      <c r="G136" s="496"/>
      <c r="H136" s="496"/>
      <c r="I136" s="496"/>
    </row>
    <row r="137" spans="3:9" s="362" customFormat="1">
      <c r="C137" s="496"/>
      <c r="D137" s="496"/>
      <c r="E137" s="496"/>
      <c r="F137" s="496"/>
      <c r="G137" s="496"/>
      <c r="H137" s="496"/>
      <c r="I137" s="496"/>
    </row>
    <row r="138" spans="3:9" s="362" customFormat="1">
      <c r="C138" s="496"/>
      <c r="D138" s="496"/>
      <c r="E138" s="496"/>
      <c r="F138" s="496"/>
      <c r="G138" s="496"/>
      <c r="H138" s="496"/>
      <c r="I138" s="496"/>
    </row>
    <row r="139" spans="3:9" s="362" customFormat="1">
      <c r="C139" s="496"/>
      <c r="D139" s="496"/>
      <c r="E139" s="496"/>
      <c r="F139" s="496"/>
      <c r="G139" s="496"/>
      <c r="H139" s="496"/>
      <c r="I139" s="496"/>
    </row>
    <row r="140" spans="3:9" s="362" customFormat="1">
      <c r="C140" s="496"/>
      <c r="D140" s="496"/>
      <c r="E140" s="496"/>
      <c r="F140" s="496"/>
      <c r="G140" s="496"/>
      <c r="H140" s="496"/>
      <c r="I140" s="496"/>
    </row>
    <row r="141" spans="3:9" s="362" customFormat="1">
      <c r="C141" s="496"/>
      <c r="D141" s="496"/>
      <c r="E141" s="496"/>
      <c r="F141" s="496"/>
      <c r="G141" s="496"/>
      <c r="H141" s="496"/>
      <c r="I141" s="496"/>
    </row>
    <row r="142" spans="3:9" s="362" customFormat="1">
      <c r="C142" s="496"/>
      <c r="D142" s="496"/>
      <c r="E142" s="496"/>
      <c r="F142" s="496"/>
      <c r="G142" s="496"/>
      <c r="H142" s="496"/>
      <c r="I142" s="496"/>
    </row>
    <row r="143" spans="3:9" s="362" customFormat="1">
      <c r="C143" s="496"/>
      <c r="D143" s="496"/>
      <c r="E143" s="496"/>
      <c r="F143" s="496"/>
      <c r="G143" s="496"/>
      <c r="H143" s="496"/>
      <c r="I143" s="496"/>
    </row>
    <row r="144" spans="3:9" s="362" customFormat="1">
      <c r="C144" s="496"/>
      <c r="D144" s="496"/>
      <c r="E144" s="496"/>
      <c r="F144" s="496"/>
      <c r="G144" s="496"/>
      <c r="H144" s="496"/>
      <c r="I144" s="496"/>
    </row>
    <row r="145" spans="3:9" s="362" customFormat="1">
      <c r="C145" s="496"/>
      <c r="D145" s="496"/>
      <c r="E145" s="496"/>
      <c r="F145" s="496"/>
      <c r="G145" s="496"/>
      <c r="H145" s="496"/>
      <c r="I145" s="496"/>
    </row>
    <row r="146" spans="3:9" s="362" customFormat="1">
      <c r="C146" s="496"/>
      <c r="D146" s="496"/>
      <c r="E146" s="496"/>
      <c r="F146" s="496"/>
      <c r="G146" s="496"/>
      <c r="H146" s="496"/>
      <c r="I146" s="496"/>
    </row>
    <row r="147" spans="3:9" s="362" customFormat="1">
      <c r="C147" s="496"/>
      <c r="D147" s="496"/>
      <c r="E147" s="496"/>
      <c r="F147" s="496"/>
      <c r="G147" s="496"/>
      <c r="H147" s="496"/>
      <c r="I147" s="496"/>
    </row>
    <row r="148" spans="3:9" s="362" customFormat="1">
      <c r="C148" s="496"/>
      <c r="D148" s="496"/>
      <c r="E148" s="496"/>
      <c r="F148" s="496"/>
      <c r="G148" s="496"/>
      <c r="H148" s="496"/>
      <c r="I148" s="496"/>
    </row>
    <row r="149" spans="3:9" s="362" customFormat="1">
      <c r="C149" s="496"/>
      <c r="D149" s="496"/>
      <c r="E149" s="496"/>
      <c r="F149" s="496"/>
      <c r="G149" s="496"/>
      <c r="H149" s="496"/>
      <c r="I149" s="496"/>
    </row>
    <row r="150" spans="3:9" s="362" customFormat="1">
      <c r="C150" s="496"/>
      <c r="D150" s="496"/>
      <c r="E150" s="496"/>
      <c r="F150" s="496"/>
      <c r="G150" s="496"/>
      <c r="H150" s="496"/>
      <c r="I150" s="496"/>
    </row>
    <row r="151" spans="3:9" s="362" customFormat="1">
      <c r="C151" s="496"/>
      <c r="D151" s="496"/>
      <c r="E151" s="496"/>
      <c r="F151" s="496"/>
      <c r="G151" s="496"/>
      <c r="H151" s="496"/>
      <c r="I151" s="496"/>
    </row>
    <row r="152" spans="3:9" s="362" customFormat="1">
      <c r="C152" s="496"/>
      <c r="D152" s="496"/>
      <c r="E152" s="496"/>
      <c r="F152" s="496"/>
      <c r="G152" s="496"/>
      <c r="H152" s="496"/>
      <c r="I152" s="496"/>
    </row>
    <row r="153" spans="3:9" s="362" customFormat="1">
      <c r="C153" s="496"/>
      <c r="D153" s="496"/>
      <c r="E153" s="496"/>
      <c r="F153" s="496"/>
      <c r="G153" s="496"/>
      <c r="H153" s="496"/>
      <c r="I153" s="496"/>
    </row>
    <row r="154" spans="3:9" s="362" customFormat="1">
      <c r="C154" s="496"/>
      <c r="D154" s="496"/>
      <c r="E154" s="496"/>
      <c r="F154" s="496"/>
      <c r="G154" s="496"/>
      <c r="H154" s="496"/>
      <c r="I154" s="496"/>
    </row>
    <row r="155" spans="3:9" s="362" customFormat="1">
      <c r="C155" s="496"/>
      <c r="D155" s="496"/>
      <c r="E155" s="496"/>
      <c r="F155" s="496"/>
      <c r="G155" s="496"/>
      <c r="H155" s="496"/>
      <c r="I155" s="496"/>
    </row>
    <row r="156" spans="3:9" s="362" customFormat="1">
      <c r="C156" s="496"/>
      <c r="D156" s="496"/>
      <c r="E156" s="496"/>
      <c r="F156" s="496"/>
      <c r="G156" s="496"/>
      <c r="H156" s="496"/>
      <c r="I156" s="496"/>
    </row>
    <row r="157" spans="3:9" s="362" customFormat="1">
      <c r="C157" s="496"/>
      <c r="D157" s="496"/>
      <c r="E157" s="496"/>
      <c r="F157" s="496"/>
      <c r="G157" s="496"/>
      <c r="H157" s="496"/>
      <c r="I157" s="496"/>
    </row>
    <row r="158" spans="3:9" s="362" customFormat="1">
      <c r="C158" s="496"/>
      <c r="D158" s="496"/>
      <c r="E158" s="496"/>
      <c r="F158" s="496"/>
      <c r="G158" s="496"/>
      <c r="H158" s="496"/>
      <c r="I158" s="496"/>
    </row>
    <row r="159" spans="3:9" s="362" customFormat="1">
      <c r="C159" s="496"/>
      <c r="D159" s="496"/>
      <c r="E159" s="496"/>
      <c r="F159" s="496"/>
      <c r="G159" s="496"/>
      <c r="H159" s="496"/>
      <c r="I159" s="496"/>
    </row>
    <row r="160" spans="3:9" s="362" customFormat="1">
      <c r="C160" s="496"/>
      <c r="D160" s="496"/>
      <c r="E160" s="496"/>
      <c r="F160" s="496"/>
      <c r="G160" s="496"/>
      <c r="H160" s="496"/>
      <c r="I160" s="496"/>
    </row>
    <row r="161" spans="3:9" s="362" customFormat="1">
      <c r="C161" s="496"/>
      <c r="D161" s="496"/>
      <c r="E161" s="496"/>
      <c r="F161" s="496"/>
      <c r="G161" s="496"/>
      <c r="H161" s="496"/>
      <c r="I161" s="496"/>
    </row>
    <row r="162" spans="3:9" s="362" customFormat="1">
      <c r="C162" s="496"/>
      <c r="D162" s="496"/>
      <c r="E162" s="496"/>
      <c r="F162" s="496"/>
      <c r="G162" s="496"/>
      <c r="H162" s="496"/>
      <c r="I162" s="496"/>
    </row>
    <row r="163" spans="3:9" s="362" customFormat="1">
      <c r="C163" s="496"/>
      <c r="D163" s="496"/>
      <c r="E163" s="496"/>
      <c r="F163" s="496"/>
      <c r="G163" s="496"/>
      <c r="H163" s="496"/>
      <c r="I163" s="496"/>
    </row>
    <row r="164" spans="3:9" s="362" customFormat="1">
      <c r="C164" s="496"/>
      <c r="D164" s="496"/>
      <c r="E164" s="496"/>
      <c r="F164" s="496"/>
      <c r="G164" s="496"/>
      <c r="H164" s="496"/>
      <c r="I164" s="496"/>
    </row>
    <row r="165" spans="3:9" s="362" customFormat="1">
      <c r="C165" s="496"/>
      <c r="D165" s="496"/>
      <c r="E165" s="496"/>
      <c r="F165" s="496"/>
      <c r="G165" s="496"/>
      <c r="H165" s="496"/>
      <c r="I165" s="496"/>
    </row>
    <row r="166" spans="3:9" s="362" customFormat="1">
      <c r="C166" s="496"/>
      <c r="D166" s="496"/>
      <c r="E166" s="496"/>
      <c r="F166" s="496"/>
      <c r="G166" s="496"/>
      <c r="H166" s="496"/>
      <c r="I166" s="496"/>
    </row>
    <row r="167" spans="3:9" s="362" customFormat="1">
      <c r="C167" s="496"/>
      <c r="D167" s="496"/>
      <c r="E167" s="496"/>
      <c r="F167" s="496"/>
      <c r="G167" s="496"/>
      <c r="H167" s="496"/>
      <c r="I167" s="496"/>
    </row>
    <row r="168" spans="3:9" s="362" customFormat="1">
      <c r="C168" s="496"/>
      <c r="D168" s="496"/>
      <c r="E168" s="496"/>
      <c r="F168" s="496"/>
      <c r="G168" s="496"/>
      <c r="H168" s="496"/>
      <c r="I168" s="496"/>
    </row>
    <row r="169" spans="3:9" s="362" customFormat="1">
      <c r="C169" s="496"/>
      <c r="D169" s="496"/>
      <c r="E169" s="496"/>
      <c r="F169" s="496"/>
      <c r="G169" s="496"/>
      <c r="H169" s="496"/>
      <c r="I169" s="496"/>
    </row>
    <row r="170" spans="3:9" s="362" customFormat="1">
      <c r="C170" s="496"/>
      <c r="D170" s="496"/>
      <c r="E170" s="496"/>
      <c r="F170" s="496"/>
      <c r="G170" s="496"/>
      <c r="H170" s="496"/>
      <c r="I170" s="496"/>
    </row>
    <row r="171" spans="3:9" s="362" customFormat="1">
      <c r="C171" s="496"/>
      <c r="D171" s="496"/>
      <c r="E171" s="496"/>
      <c r="F171" s="496"/>
      <c r="G171" s="496"/>
      <c r="H171" s="496"/>
      <c r="I171" s="496"/>
    </row>
    <row r="172" spans="3:9" s="362" customFormat="1">
      <c r="C172" s="496"/>
      <c r="D172" s="496"/>
      <c r="E172" s="496"/>
      <c r="F172" s="496"/>
      <c r="G172" s="496"/>
      <c r="H172" s="496"/>
      <c r="I172" s="496"/>
    </row>
    <row r="173" spans="3:9" s="362" customFormat="1">
      <c r="C173" s="496"/>
      <c r="D173" s="496"/>
      <c r="E173" s="496"/>
      <c r="F173" s="496"/>
      <c r="G173" s="496"/>
      <c r="H173" s="496"/>
      <c r="I173" s="496"/>
    </row>
    <row r="174" spans="3:9" s="362" customFormat="1">
      <c r="C174" s="496"/>
      <c r="D174" s="496"/>
      <c r="E174" s="496"/>
      <c r="F174" s="496"/>
      <c r="G174" s="496"/>
      <c r="H174" s="496"/>
      <c r="I174" s="496"/>
    </row>
    <row r="175" spans="3:9" s="362" customFormat="1">
      <c r="C175" s="496"/>
      <c r="D175" s="496"/>
      <c r="E175" s="496"/>
      <c r="F175" s="496"/>
      <c r="G175" s="496"/>
      <c r="H175" s="496"/>
      <c r="I175" s="496"/>
    </row>
    <row r="176" spans="3:9" s="362" customFormat="1">
      <c r="C176" s="496"/>
      <c r="D176" s="496"/>
      <c r="E176" s="496"/>
      <c r="F176" s="496"/>
      <c r="G176" s="496"/>
      <c r="H176" s="496"/>
      <c r="I176" s="496"/>
    </row>
    <row r="177" spans="3:9" s="362" customFormat="1">
      <c r="C177" s="496"/>
      <c r="D177" s="496"/>
      <c r="E177" s="496"/>
      <c r="F177" s="496"/>
      <c r="G177" s="496"/>
      <c r="H177" s="496"/>
      <c r="I177" s="496"/>
    </row>
    <row r="178" spans="3:9" s="362" customFormat="1">
      <c r="C178" s="496"/>
      <c r="D178" s="496"/>
      <c r="E178" s="496"/>
      <c r="F178" s="496"/>
      <c r="G178" s="496"/>
      <c r="H178" s="496"/>
      <c r="I178" s="496"/>
    </row>
    <row r="179" spans="3:9" s="362" customFormat="1">
      <c r="C179" s="496"/>
      <c r="D179" s="496"/>
      <c r="E179" s="496"/>
      <c r="F179" s="496"/>
      <c r="G179" s="496"/>
      <c r="H179" s="496"/>
      <c r="I179" s="496"/>
    </row>
    <row r="180" spans="3:9" s="362" customFormat="1">
      <c r="C180" s="496"/>
      <c r="D180" s="496"/>
      <c r="E180" s="496"/>
      <c r="F180" s="496"/>
      <c r="G180" s="496"/>
      <c r="H180" s="496"/>
      <c r="I180" s="496"/>
    </row>
    <row r="181" spans="3:9" s="362" customFormat="1">
      <c r="C181" s="496"/>
      <c r="D181" s="496"/>
      <c r="E181" s="496"/>
      <c r="F181" s="496"/>
      <c r="G181" s="496"/>
      <c r="H181" s="496"/>
      <c r="I181" s="496"/>
    </row>
    <row r="182" spans="3:9" s="362" customFormat="1">
      <c r="C182" s="496"/>
      <c r="D182" s="496"/>
      <c r="E182" s="496"/>
      <c r="F182" s="496"/>
      <c r="G182" s="496"/>
      <c r="H182" s="496"/>
      <c r="I182" s="496"/>
    </row>
    <row r="183" spans="3:9" s="362" customFormat="1">
      <c r="C183" s="496"/>
      <c r="D183" s="496"/>
      <c r="E183" s="496"/>
      <c r="F183" s="496"/>
      <c r="G183" s="496"/>
      <c r="H183" s="496"/>
      <c r="I183" s="496"/>
    </row>
    <row r="184" spans="3:9" s="362" customFormat="1">
      <c r="C184" s="496"/>
      <c r="D184" s="496"/>
      <c r="E184" s="496"/>
      <c r="F184" s="496"/>
      <c r="G184" s="496"/>
      <c r="H184" s="496"/>
      <c r="I184" s="496"/>
    </row>
    <row r="185" spans="3:9" s="362" customFormat="1">
      <c r="C185" s="496"/>
      <c r="D185" s="496"/>
      <c r="E185" s="496"/>
      <c r="F185" s="496"/>
      <c r="G185" s="496"/>
      <c r="H185" s="496"/>
      <c r="I185" s="496"/>
    </row>
    <row r="186" spans="3:9" s="362" customFormat="1">
      <c r="C186" s="496"/>
      <c r="D186" s="496"/>
      <c r="E186" s="496"/>
      <c r="F186" s="496"/>
      <c r="G186" s="496"/>
      <c r="H186" s="496"/>
      <c r="I186" s="496"/>
    </row>
    <row r="187" spans="3:9" s="362" customFormat="1">
      <c r="C187" s="496"/>
      <c r="D187" s="496"/>
      <c r="E187" s="496"/>
      <c r="F187" s="496"/>
      <c r="G187" s="496"/>
      <c r="H187" s="496"/>
      <c r="I187" s="496"/>
    </row>
    <row r="188" spans="3:9" s="362" customFormat="1">
      <c r="C188" s="496"/>
      <c r="D188" s="496"/>
      <c r="E188" s="496"/>
      <c r="F188" s="496"/>
      <c r="G188" s="496"/>
      <c r="H188" s="496"/>
      <c r="I188" s="496"/>
    </row>
    <row r="189" spans="3:9" s="362" customFormat="1">
      <c r="C189" s="496"/>
      <c r="D189" s="496"/>
      <c r="E189" s="496"/>
      <c r="F189" s="496"/>
      <c r="G189" s="496"/>
      <c r="H189" s="496"/>
      <c r="I189" s="496"/>
    </row>
    <row r="190" spans="3:9" s="362" customFormat="1">
      <c r="C190" s="496"/>
      <c r="D190" s="496"/>
      <c r="E190" s="496"/>
      <c r="F190" s="496"/>
      <c r="G190" s="496"/>
      <c r="H190" s="496"/>
      <c r="I190" s="496"/>
    </row>
    <row r="191" spans="3:9" s="362" customFormat="1">
      <c r="C191" s="496"/>
      <c r="D191" s="496"/>
      <c r="E191" s="496"/>
      <c r="F191" s="496"/>
      <c r="G191" s="496"/>
      <c r="H191" s="496"/>
      <c r="I191" s="496"/>
    </row>
    <row r="192" spans="3:9" s="362" customFormat="1">
      <c r="C192" s="496"/>
      <c r="D192" s="496"/>
      <c r="E192" s="496"/>
      <c r="F192" s="496"/>
      <c r="G192" s="496"/>
      <c r="H192" s="496"/>
      <c r="I192" s="496"/>
    </row>
    <row r="193" spans="3:9" s="362" customFormat="1">
      <c r="C193" s="496"/>
      <c r="D193" s="496"/>
      <c r="E193" s="496"/>
      <c r="F193" s="496"/>
      <c r="G193" s="496"/>
      <c r="H193" s="496"/>
      <c r="I193" s="496"/>
    </row>
    <row r="194" spans="3:9" s="362" customFormat="1">
      <c r="C194" s="496"/>
      <c r="D194" s="496"/>
      <c r="E194" s="496"/>
      <c r="F194" s="496"/>
      <c r="G194" s="496"/>
      <c r="H194" s="496"/>
      <c r="I194" s="496"/>
    </row>
    <row r="195" spans="3:9" s="362" customFormat="1">
      <c r="C195" s="496"/>
      <c r="D195" s="496"/>
      <c r="E195" s="496"/>
      <c r="F195" s="496"/>
      <c r="G195" s="496"/>
      <c r="H195" s="496"/>
      <c r="I195" s="496"/>
    </row>
    <row r="196" spans="3:9" s="362" customFormat="1">
      <c r="C196" s="496"/>
      <c r="D196" s="496"/>
      <c r="E196" s="496"/>
      <c r="F196" s="496"/>
      <c r="G196" s="496"/>
      <c r="H196" s="496"/>
      <c r="I196" s="496"/>
    </row>
    <row r="197" spans="3:9" s="362" customFormat="1">
      <c r="C197" s="496"/>
      <c r="D197" s="496"/>
      <c r="E197" s="496"/>
      <c r="F197" s="496"/>
      <c r="G197" s="496"/>
      <c r="H197" s="496"/>
      <c r="I197" s="496"/>
    </row>
    <row r="198" spans="3:9" s="362" customFormat="1">
      <c r="C198" s="496"/>
      <c r="D198" s="496"/>
      <c r="E198" s="496"/>
      <c r="F198" s="496"/>
      <c r="G198" s="496"/>
      <c r="H198" s="496"/>
      <c r="I198" s="496"/>
    </row>
    <row r="199" spans="3:9" s="362" customFormat="1">
      <c r="C199" s="496"/>
      <c r="D199" s="496"/>
      <c r="E199" s="496"/>
      <c r="F199" s="496"/>
      <c r="G199" s="496"/>
      <c r="H199" s="496"/>
      <c r="I199" s="496"/>
    </row>
    <row r="200" spans="3:9" s="362" customFormat="1">
      <c r="C200" s="496"/>
      <c r="D200" s="496"/>
      <c r="E200" s="496"/>
      <c r="F200" s="496"/>
      <c r="G200" s="496"/>
      <c r="H200" s="496"/>
      <c r="I200" s="496"/>
    </row>
    <row r="201" spans="3:9" s="362" customFormat="1">
      <c r="C201" s="496"/>
      <c r="D201" s="496"/>
      <c r="E201" s="496"/>
      <c r="F201" s="496"/>
      <c r="G201" s="496"/>
      <c r="H201" s="496"/>
      <c r="I201" s="496"/>
    </row>
    <row r="202" spans="3:9" s="362" customFormat="1">
      <c r="C202" s="496"/>
      <c r="D202" s="496"/>
      <c r="E202" s="496"/>
      <c r="F202" s="496"/>
      <c r="G202" s="496"/>
      <c r="H202" s="496"/>
      <c r="I202" s="496"/>
    </row>
    <row r="203" spans="3:9" s="362" customFormat="1">
      <c r="C203" s="496"/>
      <c r="D203" s="496"/>
      <c r="E203" s="496"/>
      <c r="F203" s="496"/>
      <c r="G203" s="496"/>
      <c r="H203" s="496"/>
      <c r="I203" s="496"/>
    </row>
    <row r="204" spans="3:9" s="362" customFormat="1">
      <c r="C204" s="496"/>
      <c r="D204" s="496"/>
      <c r="E204" s="496"/>
      <c r="F204" s="496"/>
      <c r="G204" s="496"/>
      <c r="H204" s="496"/>
      <c r="I204" s="496"/>
    </row>
    <row r="205" spans="3:9" s="362" customFormat="1">
      <c r="C205" s="496"/>
      <c r="D205" s="496"/>
      <c r="E205" s="496"/>
      <c r="F205" s="496"/>
      <c r="G205" s="496"/>
      <c r="H205" s="496"/>
      <c r="I205" s="496"/>
    </row>
    <row r="206" spans="3:9" s="362" customFormat="1">
      <c r="C206" s="496"/>
      <c r="D206" s="496"/>
      <c r="E206" s="496"/>
      <c r="F206" s="496"/>
      <c r="G206" s="496"/>
      <c r="H206" s="496"/>
      <c r="I206" s="496"/>
    </row>
    <row r="207" spans="3:9" s="362" customFormat="1">
      <c r="C207" s="496"/>
      <c r="D207" s="496"/>
      <c r="E207" s="496"/>
      <c r="F207" s="496"/>
      <c r="G207" s="496"/>
      <c r="H207" s="496"/>
      <c r="I207" s="496"/>
    </row>
    <row r="208" spans="3:9" s="362" customFormat="1">
      <c r="C208" s="496"/>
      <c r="D208" s="496"/>
      <c r="E208" s="496"/>
      <c r="F208" s="496"/>
      <c r="G208" s="496"/>
      <c r="H208" s="496"/>
      <c r="I208" s="496"/>
    </row>
    <row r="209" spans="3:9" s="362" customFormat="1">
      <c r="C209" s="496"/>
      <c r="D209" s="496"/>
      <c r="E209" s="496"/>
      <c r="F209" s="496"/>
      <c r="G209" s="496"/>
      <c r="H209" s="496"/>
      <c r="I209" s="496"/>
    </row>
    <row r="210" spans="3:9" s="362" customFormat="1">
      <c r="C210" s="496"/>
      <c r="D210" s="496"/>
      <c r="E210" s="496"/>
      <c r="F210" s="496"/>
      <c r="G210" s="496"/>
      <c r="H210" s="496"/>
      <c r="I210" s="496"/>
    </row>
    <row r="211" spans="3:9" s="362" customFormat="1">
      <c r="C211" s="496"/>
      <c r="D211" s="496"/>
      <c r="E211" s="496"/>
      <c r="F211" s="496"/>
      <c r="G211" s="496"/>
      <c r="H211" s="496"/>
      <c r="I211" s="496"/>
    </row>
    <row r="212" spans="3:9" s="362" customFormat="1">
      <c r="C212" s="496"/>
      <c r="D212" s="496"/>
      <c r="E212" s="496"/>
      <c r="F212" s="496"/>
      <c r="G212" s="496"/>
      <c r="H212" s="496"/>
      <c r="I212" s="496"/>
    </row>
    <row r="213" spans="3:9" s="362" customFormat="1">
      <c r="C213" s="496"/>
      <c r="D213" s="496"/>
      <c r="E213" s="496"/>
      <c r="F213" s="496"/>
      <c r="G213" s="496"/>
      <c r="H213" s="496"/>
      <c r="I213" s="496"/>
    </row>
    <row r="214" spans="3:9" s="362" customFormat="1">
      <c r="C214" s="496"/>
      <c r="D214" s="496"/>
      <c r="E214" s="496"/>
      <c r="F214" s="496"/>
      <c r="G214" s="496"/>
      <c r="H214" s="496"/>
      <c r="I214" s="496"/>
    </row>
    <row r="215" spans="3:9" s="362" customFormat="1">
      <c r="C215" s="496"/>
      <c r="D215" s="496"/>
      <c r="E215" s="496"/>
      <c r="F215" s="496"/>
      <c r="G215" s="496"/>
      <c r="H215" s="496"/>
      <c r="I215" s="496"/>
    </row>
    <row r="216" spans="3:9" s="362" customFormat="1">
      <c r="C216" s="496"/>
      <c r="D216" s="496"/>
      <c r="E216" s="496"/>
      <c r="F216" s="496"/>
      <c r="G216" s="496"/>
      <c r="H216" s="496"/>
      <c r="I216" s="496"/>
    </row>
    <row r="217" spans="3:9" s="362" customFormat="1">
      <c r="C217" s="496"/>
      <c r="D217" s="496"/>
      <c r="E217" s="496"/>
      <c r="F217" s="496"/>
      <c r="G217" s="496"/>
      <c r="H217" s="496"/>
      <c r="I217" s="496"/>
    </row>
    <row r="218" spans="3:9" s="362" customFormat="1">
      <c r="C218" s="496"/>
      <c r="D218" s="496"/>
      <c r="E218" s="496"/>
      <c r="F218" s="496"/>
      <c r="G218" s="496"/>
      <c r="H218" s="496"/>
      <c r="I218" s="496"/>
    </row>
    <row r="219" spans="3:9" s="362" customFormat="1">
      <c r="C219" s="496"/>
      <c r="D219" s="496"/>
      <c r="E219" s="496"/>
      <c r="F219" s="496"/>
      <c r="G219" s="496"/>
      <c r="H219" s="496"/>
      <c r="I219" s="496"/>
    </row>
    <row r="220" spans="3:9" s="362" customFormat="1">
      <c r="C220" s="496"/>
      <c r="D220" s="496"/>
      <c r="E220" s="496"/>
      <c r="F220" s="496"/>
      <c r="G220" s="496"/>
      <c r="H220" s="496"/>
      <c r="I220" s="496"/>
    </row>
    <row r="221" spans="3:9" s="362" customFormat="1">
      <c r="C221" s="496"/>
      <c r="D221" s="496"/>
      <c r="E221" s="496"/>
      <c r="F221" s="496"/>
      <c r="G221" s="496"/>
      <c r="H221" s="496"/>
      <c r="I221" s="496"/>
    </row>
    <row r="222" spans="3:9" s="362" customFormat="1">
      <c r="C222" s="496"/>
      <c r="D222" s="496"/>
      <c r="E222" s="496"/>
      <c r="F222" s="496"/>
      <c r="G222" s="496"/>
      <c r="H222" s="496"/>
      <c r="I222" s="496"/>
    </row>
    <row r="223" spans="3:9" s="362" customFormat="1">
      <c r="C223" s="496"/>
      <c r="D223" s="496"/>
      <c r="E223" s="496"/>
      <c r="F223" s="496"/>
      <c r="G223" s="496"/>
      <c r="H223" s="496"/>
      <c r="I223" s="496"/>
    </row>
    <row r="224" spans="3:9" s="362" customFormat="1">
      <c r="C224" s="496"/>
      <c r="D224" s="496"/>
      <c r="E224" s="496"/>
      <c r="F224" s="496"/>
      <c r="G224" s="496"/>
      <c r="H224" s="496"/>
      <c r="I224" s="496"/>
    </row>
    <row r="225" spans="3:9" s="362" customFormat="1">
      <c r="C225" s="496"/>
      <c r="D225" s="496"/>
      <c r="E225" s="496"/>
      <c r="F225" s="496"/>
      <c r="G225" s="496"/>
      <c r="H225" s="496"/>
      <c r="I225" s="496"/>
    </row>
    <row r="226" spans="3:9" s="362" customFormat="1">
      <c r="C226" s="496"/>
      <c r="D226" s="496"/>
      <c r="E226" s="496"/>
      <c r="F226" s="496"/>
      <c r="G226" s="496"/>
      <c r="H226" s="496"/>
      <c r="I226" s="496"/>
    </row>
    <row r="227" spans="3:9" s="362" customFormat="1">
      <c r="C227" s="496"/>
      <c r="D227" s="496"/>
      <c r="E227" s="496"/>
      <c r="F227" s="496"/>
      <c r="G227" s="496"/>
      <c r="H227" s="496"/>
      <c r="I227" s="496"/>
    </row>
    <row r="228" spans="3:9" s="362" customFormat="1">
      <c r="C228" s="496"/>
      <c r="D228" s="496"/>
      <c r="E228" s="496"/>
      <c r="F228" s="496"/>
      <c r="G228" s="496"/>
      <c r="H228" s="496"/>
      <c r="I228" s="496"/>
    </row>
    <row r="229" spans="3:9" s="362" customFormat="1">
      <c r="C229" s="496"/>
      <c r="D229" s="496"/>
      <c r="E229" s="496"/>
      <c r="F229" s="496"/>
      <c r="G229" s="496"/>
      <c r="H229" s="496"/>
      <c r="I229" s="496"/>
    </row>
    <row r="230" spans="3:9" s="362" customFormat="1">
      <c r="C230" s="496"/>
      <c r="D230" s="496"/>
      <c r="E230" s="496"/>
      <c r="F230" s="496"/>
      <c r="G230" s="496"/>
      <c r="H230" s="496"/>
      <c r="I230" s="496"/>
    </row>
    <row r="231" spans="3:9" s="362" customFormat="1">
      <c r="C231" s="496"/>
      <c r="D231" s="496"/>
      <c r="E231" s="496"/>
      <c r="F231" s="496"/>
      <c r="G231" s="496"/>
      <c r="H231" s="496"/>
      <c r="I231" s="496"/>
    </row>
    <row r="232" spans="3:9" s="362" customFormat="1">
      <c r="C232" s="496"/>
      <c r="D232" s="496"/>
      <c r="E232" s="496"/>
      <c r="F232" s="496"/>
      <c r="G232" s="496"/>
      <c r="H232" s="496"/>
      <c r="I232" s="496"/>
    </row>
    <row r="233" spans="3:9" s="362" customFormat="1">
      <c r="C233" s="496"/>
      <c r="D233" s="496"/>
      <c r="E233" s="496"/>
      <c r="F233" s="496"/>
      <c r="G233" s="496"/>
      <c r="H233" s="496"/>
      <c r="I233" s="496"/>
    </row>
    <row r="234" spans="3:9" s="362" customFormat="1">
      <c r="C234" s="496"/>
      <c r="D234" s="496"/>
      <c r="E234" s="496"/>
      <c r="F234" s="496"/>
      <c r="G234" s="496"/>
      <c r="H234" s="496"/>
      <c r="I234" s="496"/>
    </row>
    <row r="235" spans="3:9" s="362" customFormat="1">
      <c r="C235" s="496"/>
      <c r="D235" s="496"/>
      <c r="E235" s="496"/>
      <c r="F235" s="496"/>
      <c r="G235" s="496"/>
      <c r="H235" s="496"/>
      <c r="I235" s="496"/>
    </row>
    <row r="236" spans="3:9" s="362" customFormat="1">
      <c r="C236" s="496"/>
      <c r="D236" s="496"/>
      <c r="E236" s="496"/>
      <c r="F236" s="496"/>
      <c r="G236" s="496"/>
      <c r="H236" s="496"/>
      <c r="I236" s="496"/>
    </row>
    <row r="237" spans="3:9" s="362" customFormat="1">
      <c r="C237" s="496"/>
      <c r="D237" s="496"/>
      <c r="E237" s="496"/>
      <c r="F237" s="496"/>
      <c r="G237" s="496"/>
      <c r="H237" s="496"/>
      <c r="I237" s="496"/>
    </row>
    <row r="238" spans="3:9" s="362" customFormat="1">
      <c r="C238" s="496"/>
      <c r="D238" s="496"/>
      <c r="E238" s="496"/>
      <c r="F238" s="496"/>
      <c r="G238" s="496"/>
      <c r="H238" s="496"/>
      <c r="I238" s="496"/>
    </row>
    <row r="239" spans="3:9" s="362" customFormat="1">
      <c r="C239" s="496"/>
      <c r="D239" s="496"/>
      <c r="E239" s="496"/>
      <c r="F239" s="496"/>
      <c r="G239" s="496"/>
      <c r="H239" s="496"/>
      <c r="I239" s="496"/>
    </row>
    <row r="240" spans="3:9" s="362" customFormat="1">
      <c r="C240" s="496"/>
      <c r="D240" s="496"/>
      <c r="E240" s="496"/>
      <c r="F240" s="496"/>
      <c r="G240" s="496"/>
      <c r="H240" s="496"/>
      <c r="I240" s="496"/>
    </row>
    <row r="241" spans="3:9" s="362" customFormat="1">
      <c r="C241" s="496"/>
      <c r="D241" s="496"/>
      <c r="E241" s="496"/>
      <c r="F241" s="496"/>
      <c r="G241" s="496"/>
      <c r="H241" s="496"/>
      <c r="I241" s="496"/>
    </row>
    <row r="242" spans="3:9" s="362" customFormat="1">
      <c r="C242" s="496"/>
      <c r="D242" s="496"/>
      <c r="E242" s="496"/>
      <c r="F242" s="496"/>
      <c r="G242" s="496"/>
      <c r="H242" s="496"/>
      <c r="I242" s="496"/>
    </row>
    <row r="243" spans="3:9" s="362" customFormat="1">
      <c r="C243" s="496"/>
      <c r="D243" s="496"/>
      <c r="E243" s="496"/>
      <c r="F243" s="496"/>
      <c r="G243" s="496"/>
      <c r="H243" s="496"/>
      <c r="I243" s="496"/>
    </row>
    <row r="244" spans="3:9" s="362" customFormat="1">
      <c r="C244" s="496"/>
      <c r="D244" s="496"/>
      <c r="E244" s="496"/>
      <c r="F244" s="496"/>
      <c r="G244" s="496"/>
      <c r="H244" s="496"/>
      <c r="I244" s="496"/>
    </row>
    <row r="245" spans="3:9" s="362" customFormat="1">
      <c r="C245" s="496"/>
      <c r="D245" s="496"/>
      <c r="E245" s="496"/>
      <c r="F245" s="496"/>
      <c r="G245" s="496"/>
      <c r="H245" s="496"/>
      <c r="I245" s="496"/>
    </row>
    <row r="246" spans="3:9" s="362" customFormat="1">
      <c r="C246" s="496"/>
      <c r="D246" s="496"/>
      <c r="E246" s="496"/>
      <c r="F246" s="496"/>
      <c r="G246" s="496"/>
      <c r="H246" s="496"/>
      <c r="I246" s="496"/>
    </row>
    <row r="247" spans="3:9" s="362" customFormat="1">
      <c r="C247" s="496"/>
      <c r="D247" s="496"/>
      <c r="E247" s="496"/>
      <c r="F247" s="496"/>
      <c r="G247" s="496"/>
      <c r="H247" s="496"/>
      <c r="I247" s="496"/>
    </row>
    <row r="248" spans="3:9" s="362" customFormat="1">
      <c r="C248" s="496"/>
      <c r="D248" s="496"/>
      <c r="E248" s="496"/>
      <c r="F248" s="496"/>
      <c r="G248" s="496"/>
      <c r="H248" s="496"/>
      <c r="I248" s="496"/>
    </row>
    <row r="249" spans="3:9" s="362" customFormat="1">
      <c r="C249" s="496"/>
      <c r="D249" s="496"/>
      <c r="E249" s="496"/>
      <c r="F249" s="496"/>
      <c r="G249" s="496"/>
      <c r="H249" s="496"/>
      <c r="I249" s="496"/>
    </row>
    <row r="250" spans="3:9" s="362" customFormat="1">
      <c r="C250" s="496"/>
      <c r="D250" s="496"/>
      <c r="E250" s="496"/>
      <c r="F250" s="496"/>
      <c r="G250" s="496"/>
      <c r="H250" s="496"/>
      <c r="I250" s="496"/>
    </row>
    <row r="251" spans="3:9" s="362" customFormat="1">
      <c r="C251" s="496"/>
      <c r="D251" s="496"/>
      <c r="E251" s="496"/>
      <c r="F251" s="496"/>
      <c r="G251" s="496"/>
      <c r="H251" s="496"/>
      <c r="I251" s="496"/>
    </row>
    <row r="252" spans="3:9" s="362" customFormat="1">
      <c r="C252" s="496"/>
      <c r="D252" s="496"/>
      <c r="E252" s="496"/>
      <c r="F252" s="496"/>
      <c r="G252" s="496"/>
      <c r="H252" s="496"/>
      <c r="I252" s="496"/>
    </row>
    <row r="253" spans="3:9" s="362" customFormat="1">
      <c r="C253" s="496"/>
      <c r="D253" s="496"/>
      <c r="E253" s="496"/>
      <c r="F253" s="496"/>
      <c r="G253" s="496"/>
      <c r="H253" s="496"/>
      <c r="I253" s="496"/>
    </row>
    <row r="254" spans="3:9" s="362" customFormat="1">
      <c r="C254" s="496"/>
      <c r="D254" s="496"/>
      <c r="E254" s="496"/>
      <c r="F254" s="496"/>
      <c r="G254" s="496"/>
      <c r="H254" s="496"/>
      <c r="I254" s="496"/>
    </row>
    <row r="255" spans="3:9" s="362" customFormat="1">
      <c r="C255" s="496"/>
      <c r="D255" s="496"/>
      <c r="E255" s="496"/>
      <c r="F255" s="496"/>
      <c r="G255" s="496"/>
      <c r="H255" s="496"/>
      <c r="I255" s="496"/>
    </row>
    <row r="256" spans="3:9" s="362" customFormat="1">
      <c r="C256" s="496"/>
      <c r="D256" s="496"/>
      <c r="E256" s="496"/>
      <c r="F256" s="496"/>
      <c r="G256" s="496"/>
      <c r="H256" s="496"/>
      <c r="I256" s="496"/>
    </row>
    <row r="257" spans="3:9" s="362" customFormat="1">
      <c r="C257" s="496"/>
      <c r="D257" s="496"/>
      <c r="E257" s="496"/>
      <c r="F257" s="496"/>
      <c r="G257" s="496"/>
      <c r="H257" s="496"/>
      <c r="I257" s="496"/>
    </row>
    <row r="258" spans="3:9" s="362" customFormat="1">
      <c r="C258" s="496"/>
      <c r="D258" s="496"/>
      <c r="E258" s="496"/>
      <c r="F258" s="496"/>
      <c r="G258" s="496"/>
      <c r="H258" s="496"/>
      <c r="I258" s="496"/>
    </row>
    <row r="259" spans="3:9" s="362" customFormat="1">
      <c r="C259" s="496"/>
      <c r="D259" s="496"/>
      <c r="E259" s="496"/>
      <c r="F259" s="496"/>
      <c r="G259" s="496"/>
      <c r="H259" s="496"/>
      <c r="I259" s="496"/>
    </row>
    <row r="260" spans="3:9" s="362" customFormat="1">
      <c r="C260" s="496"/>
      <c r="D260" s="496"/>
      <c r="E260" s="496"/>
      <c r="F260" s="496"/>
      <c r="G260" s="496"/>
      <c r="H260" s="496"/>
      <c r="I260" s="496"/>
    </row>
    <row r="261" spans="3:9" s="362" customFormat="1">
      <c r="C261" s="496"/>
      <c r="D261" s="496"/>
      <c r="E261" s="496"/>
      <c r="F261" s="496"/>
      <c r="G261" s="496"/>
      <c r="H261" s="496"/>
      <c r="I261" s="496"/>
    </row>
    <row r="262" spans="3:9" s="362" customFormat="1">
      <c r="C262" s="496"/>
      <c r="D262" s="496"/>
      <c r="E262" s="496"/>
      <c r="F262" s="496"/>
      <c r="G262" s="496"/>
      <c r="H262" s="496"/>
      <c r="I262" s="496"/>
    </row>
    <row r="263" spans="3:9" s="362" customFormat="1">
      <c r="C263" s="496"/>
      <c r="D263" s="496"/>
      <c r="E263" s="496"/>
      <c r="F263" s="496"/>
      <c r="G263" s="496"/>
      <c r="H263" s="496"/>
      <c r="I263" s="496"/>
    </row>
    <row r="264" spans="3:9" s="362" customFormat="1">
      <c r="C264" s="496"/>
      <c r="D264" s="496"/>
      <c r="E264" s="496"/>
      <c r="F264" s="496"/>
      <c r="G264" s="496"/>
      <c r="H264" s="496"/>
      <c r="I264" s="496"/>
    </row>
    <row r="265" spans="3:9" s="362" customFormat="1">
      <c r="C265" s="496"/>
      <c r="D265" s="496"/>
      <c r="E265" s="496"/>
      <c r="F265" s="496"/>
      <c r="G265" s="496"/>
      <c r="H265" s="496"/>
      <c r="I265" s="496"/>
    </row>
    <row r="266" spans="3:9" s="362" customFormat="1">
      <c r="C266" s="496"/>
      <c r="D266" s="496"/>
      <c r="E266" s="496"/>
      <c r="F266" s="496"/>
      <c r="G266" s="496"/>
      <c r="H266" s="496"/>
      <c r="I266" s="496"/>
    </row>
    <row r="267" spans="3:9" s="362" customFormat="1">
      <c r="C267" s="496"/>
      <c r="D267" s="496"/>
      <c r="E267" s="496"/>
      <c r="F267" s="496"/>
      <c r="G267" s="496"/>
      <c r="H267" s="496"/>
      <c r="I267" s="496"/>
    </row>
    <row r="268" spans="3:9" s="362" customFormat="1">
      <c r="C268" s="496"/>
      <c r="D268" s="496"/>
      <c r="E268" s="496"/>
      <c r="F268" s="496"/>
      <c r="G268" s="496"/>
      <c r="H268" s="496"/>
      <c r="I268" s="496"/>
    </row>
    <row r="269" spans="3:9" s="362" customFormat="1">
      <c r="C269" s="496"/>
      <c r="D269" s="496"/>
      <c r="E269" s="496"/>
      <c r="F269" s="496"/>
      <c r="G269" s="496"/>
      <c r="H269" s="496"/>
      <c r="I269" s="496"/>
    </row>
    <row r="270" spans="3:9" s="362" customFormat="1">
      <c r="C270" s="496"/>
      <c r="D270" s="496"/>
      <c r="E270" s="496"/>
      <c r="F270" s="496"/>
      <c r="G270" s="496"/>
      <c r="H270" s="496"/>
      <c r="I270" s="496"/>
    </row>
    <row r="271" spans="3:9" s="362" customFormat="1">
      <c r="C271" s="496"/>
      <c r="D271" s="496"/>
      <c r="E271" s="496"/>
      <c r="F271" s="496"/>
      <c r="G271" s="496"/>
      <c r="H271" s="496"/>
      <c r="I271" s="496"/>
    </row>
    <row r="272" spans="3:9" s="362" customFormat="1">
      <c r="C272" s="496"/>
      <c r="D272" s="496"/>
      <c r="E272" s="496"/>
      <c r="F272" s="496"/>
      <c r="G272" s="496"/>
      <c r="H272" s="496"/>
      <c r="I272" s="496"/>
    </row>
    <row r="273" spans="3:9" s="362" customFormat="1">
      <c r="C273" s="496"/>
      <c r="D273" s="496"/>
      <c r="E273" s="496"/>
      <c r="F273" s="496"/>
      <c r="G273" s="496"/>
      <c r="H273" s="496"/>
      <c r="I273" s="496"/>
    </row>
    <row r="274" spans="3:9" s="362" customFormat="1">
      <c r="C274" s="496"/>
      <c r="D274" s="496"/>
      <c r="E274" s="496"/>
      <c r="F274" s="496"/>
      <c r="G274" s="496"/>
      <c r="H274" s="496"/>
      <c r="I274" s="496"/>
    </row>
    <row r="275" spans="3:9" s="362" customFormat="1">
      <c r="C275" s="496"/>
      <c r="D275" s="496"/>
      <c r="E275" s="496"/>
      <c r="F275" s="496"/>
      <c r="G275" s="496"/>
      <c r="H275" s="496"/>
      <c r="I275" s="496"/>
    </row>
    <row r="276" spans="3:9" s="362" customFormat="1">
      <c r="C276" s="496"/>
      <c r="D276" s="496"/>
      <c r="E276" s="496"/>
      <c r="F276" s="496"/>
      <c r="G276" s="496"/>
      <c r="H276" s="496"/>
      <c r="I276" s="496"/>
    </row>
    <row r="277" spans="3:9" s="362" customFormat="1">
      <c r="C277" s="496"/>
      <c r="D277" s="496"/>
      <c r="E277" s="496"/>
      <c r="F277" s="496"/>
      <c r="G277" s="496"/>
      <c r="H277" s="496"/>
      <c r="I277" s="496"/>
    </row>
    <row r="278" spans="3:9" s="362" customFormat="1">
      <c r="C278" s="496"/>
      <c r="D278" s="496"/>
      <c r="E278" s="496"/>
      <c r="F278" s="496"/>
      <c r="G278" s="496"/>
      <c r="H278" s="496"/>
      <c r="I278" s="496"/>
    </row>
    <row r="279" spans="3:9" s="362" customFormat="1">
      <c r="C279" s="496"/>
      <c r="D279" s="496"/>
      <c r="E279" s="496"/>
      <c r="F279" s="496"/>
      <c r="G279" s="496"/>
      <c r="H279" s="496"/>
      <c r="I279" s="496"/>
    </row>
    <row r="280" spans="3:9" s="362" customFormat="1">
      <c r="C280" s="496"/>
      <c r="D280" s="496"/>
      <c r="E280" s="496"/>
      <c r="F280" s="496"/>
      <c r="G280" s="496"/>
      <c r="H280" s="496"/>
      <c r="I280" s="496"/>
    </row>
    <row r="281" spans="3:9" s="362" customFormat="1">
      <c r="C281" s="496"/>
      <c r="D281" s="496"/>
      <c r="E281" s="496"/>
      <c r="F281" s="496"/>
      <c r="G281" s="496"/>
      <c r="H281" s="496"/>
      <c r="I281" s="496"/>
    </row>
    <row r="282" spans="3:9" s="362" customFormat="1">
      <c r="C282" s="496"/>
      <c r="D282" s="496"/>
      <c r="E282" s="496"/>
      <c r="F282" s="496"/>
      <c r="G282" s="496"/>
      <c r="H282" s="496"/>
      <c r="I282" s="496"/>
    </row>
    <row r="283" spans="3:9" s="362" customFormat="1">
      <c r="C283" s="496"/>
      <c r="D283" s="496"/>
      <c r="E283" s="496"/>
      <c r="F283" s="496"/>
      <c r="G283" s="496"/>
      <c r="H283" s="496"/>
      <c r="I283" s="496"/>
    </row>
    <row r="284" spans="3:9" s="362" customFormat="1">
      <c r="C284" s="496"/>
      <c r="D284" s="496"/>
      <c r="E284" s="496"/>
      <c r="F284" s="496"/>
      <c r="G284" s="496"/>
      <c r="H284" s="496"/>
      <c r="I284" s="496"/>
    </row>
    <row r="285" spans="3:9" s="362" customFormat="1">
      <c r="C285" s="496"/>
      <c r="D285" s="496"/>
      <c r="E285" s="496"/>
      <c r="F285" s="496"/>
      <c r="G285" s="496"/>
      <c r="H285" s="496"/>
      <c r="I285" s="496"/>
    </row>
    <row r="286" spans="3:9" s="362" customFormat="1">
      <c r="C286" s="496"/>
      <c r="D286" s="496"/>
      <c r="E286" s="496"/>
      <c r="F286" s="496"/>
      <c r="G286" s="496"/>
      <c r="H286" s="496"/>
      <c r="I286" s="496"/>
    </row>
    <row r="287" spans="3:9" s="362" customFormat="1">
      <c r="C287" s="496"/>
      <c r="D287" s="496"/>
      <c r="E287" s="496"/>
      <c r="F287" s="496"/>
      <c r="G287" s="496"/>
      <c r="H287" s="496"/>
      <c r="I287" s="496"/>
    </row>
    <row r="288" spans="3:9" s="362" customFormat="1">
      <c r="C288" s="496"/>
      <c r="D288" s="496"/>
      <c r="E288" s="496"/>
      <c r="F288" s="496"/>
      <c r="G288" s="496"/>
      <c r="H288" s="496"/>
      <c r="I288" s="496"/>
    </row>
    <row r="289" spans="3:9" s="362" customFormat="1">
      <c r="C289" s="496"/>
      <c r="D289" s="496"/>
      <c r="E289" s="496"/>
      <c r="F289" s="496"/>
      <c r="G289" s="496"/>
      <c r="H289" s="496"/>
      <c r="I289" s="496"/>
    </row>
    <row r="290" spans="3:9" s="362" customFormat="1">
      <c r="C290" s="496"/>
      <c r="D290" s="496"/>
      <c r="E290" s="496"/>
      <c r="F290" s="496"/>
      <c r="G290" s="496"/>
      <c r="H290" s="496"/>
      <c r="I290" s="496"/>
    </row>
    <row r="291" spans="3:9" s="362" customFormat="1">
      <c r="C291" s="496"/>
      <c r="D291" s="496"/>
      <c r="E291" s="496"/>
      <c r="F291" s="496"/>
      <c r="G291" s="496"/>
      <c r="H291" s="496"/>
      <c r="I291" s="496"/>
    </row>
    <row r="292" spans="3:9" s="362" customFormat="1">
      <c r="C292" s="496"/>
      <c r="D292" s="496"/>
      <c r="E292" s="496"/>
      <c r="F292" s="496"/>
      <c r="G292" s="496"/>
      <c r="H292" s="496"/>
      <c r="I292" s="496"/>
    </row>
    <row r="293" spans="3:9" s="362" customFormat="1">
      <c r="C293" s="496"/>
      <c r="D293" s="496"/>
      <c r="E293" s="496"/>
      <c r="F293" s="496"/>
      <c r="G293" s="496"/>
      <c r="H293" s="496"/>
      <c r="I293" s="496"/>
    </row>
    <row r="294" spans="3:9" s="362" customFormat="1">
      <c r="C294" s="496"/>
      <c r="D294" s="496"/>
      <c r="E294" s="496"/>
      <c r="F294" s="496"/>
      <c r="G294" s="496"/>
      <c r="H294" s="496"/>
      <c r="I294" s="496"/>
    </row>
    <row r="295" spans="3:9" s="362" customFormat="1">
      <c r="C295" s="496"/>
      <c r="D295" s="496"/>
      <c r="E295" s="496"/>
      <c r="F295" s="496"/>
      <c r="G295" s="496"/>
      <c r="H295" s="496"/>
      <c r="I295" s="496"/>
    </row>
    <row r="296" spans="3:9" s="362" customFormat="1">
      <c r="C296" s="496"/>
      <c r="D296" s="496"/>
      <c r="E296" s="496"/>
      <c r="F296" s="496"/>
      <c r="G296" s="496"/>
      <c r="H296" s="496"/>
      <c r="I296" s="496"/>
    </row>
    <row r="297" spans="3:9" s="362" customFormat="1">
      <c r="C297" s="496"/>
      <c r="D297" s="496"/>
      <c r="E297" s="496"/>
      <c r="F297" s="496"/>
      <c r="G297" s="496"/>
      <c r="H297" s="496"/>
      <c r="I297" s="496"/>
    </row>
    <row r="298" spans="3:9" s="362" customFormat="1">
      <c r="C298" s="496"/>
      <c r="D298" s="496"/>
      <c r="E298" s="496"/>
      <c r="F298" s="496"/>
      <c r="G298" s="496"/>
      <c r="H298" s="496"/>
      <c r="I298" s="496"/>
    </row>
    <row r="299" spans="3:9" s="362" customFormat="1">
      <c r="C299" s="496"/>
      <c r="D299" s="496"/>
      <c r="E299" s="496"/>
      <c r="F299" s="496"/>
      <c r="G299" s="496"/>
      <c r="H299" s="496"/>
      <c r="I299" s="496"/>
    </row>
    <row r="300" spans="3:9" s="362" customFormat="1">
      <c r="C300" s="496"/>
      <c r="D300" s="496"/>
      <c r="E300" s="496"/>
      <c r="F300" s="496"/>
      <c r="G300" s="496"/>
      <c r="H300" s="496"/>
      <c r="I300" s="496"/>
    </row>
    <row r="301" spans="3:9" s="362" customFormat="1">
      <c r="C301" s="496"/>
      <c r="D301" s="496"/>
      <c r="E301" s="496"/>
      <c r="F301" s="496"/>
      <c r="G301" s="496"/>
      <c r="H301" s="496"/>
      <c r="I301" s="496"/>
    </row>
    <row r="302" spans="3:9" s="362" customFormat="1">
      <c r="C302" s="496"/>
      <c r="D302" s="496"/>
      <c r="E302" s="496"/>
      <c r="F302" s="496"/>
      <c r="G302" s="496"/>
      <c r="H302" s="496"/>
      <c r="I302" s="496"/>
    </row>
    <row r="303" spans="3:9" s="362" customFormat="1">
      <c r="C303" s="496"/>
      <c r="D303" s="496"/>
      <c r="E303" s="496"/>
      <c r="F303" s="496"/>
      <c r="G303" s="496"/>
      <c r="H303" s="496"/>
      <c r="I303" s="496"/>
    </row>
    <row r="304" spans="3:9" s="362" customFormat="1">
      <c r="C304" s="496"/>
      <c r="D304" s="496"/>
      <c r="E304" s="496"/>
      <c r="F304" s="496"/>
      <c r="G304" s="496"/>
      <c r="H304" s="496"/>
      <c r="I304" s="496"/>
    </row>
    <row r="305" spans="3:9" s="362" customFormat="1">
      <c r="C305" s="496"/>
      <c r="D305" s="496"/>
      <c r="E305" s="496"/>
      <c r="F305" s="496"/>
      <c r="G305" s="496"/>
      <c r="H305" s="496"/>
      <c r="I305" s="496"/>
    </row>
    <row r="306" spans="3:9" s="362" customFormat="1">
      <c r="C306" s="496"/>
      <c r="D306" s="496"/>
      <c r="E306" s="496"/>
      <c r="F306" s="496"/>
      <c r="G306" s="496"/>
      <c r="H306" s="496"/>
      <c r="I306" s="496"/>
    </row>
    <row r="307" spans="3:9" s="362" customFormat="1">
      <c r="C307" s="496"/>
      <c r="D307" s="496"/>
      <c r="E307" s="496"/>
      <c r="F307" s="496"/>
      <c r="G307" s="496"/>
      <c r="H307" s="496"/>
      <c r="I307" s="496"/>
    </row>
    <row r="308" spans="3:9" s="362" customFormat="1">
      <c r="C308" s="496"/>
      <c r="D308" s="496"/>
      <c r="E308" s="496"/>
      <c r="F308" s="496"/>
      <c r="G308" s="496"/>
      <c r="H308" s="496"/>
      <c r="I308" s="496"/>
    </row>
    <row r="309" spans="3:9" s="362" customFormat="1">
      <c r="C309" s="496"/>
      <c r="D309" s="496"/>
      <c r="E309" s="496"/>
      <c r="F309" s="496"/>
      <c r="G309" s="496"/>
      <c r="H309" s="496"/>
      <c r="I309" s="496"/>
    </row>
    <row r="310" spans="3:9" s="362" customFormat="1">
      <c r="C310" s="496"/>
      <c r="D310" s="496"/>
      <c r="E310" s="496"/>
      <c r="F310" s="496"/>
      <c r="G310" s="496"/>
      <c r="H310" s="496"/>
      <c r="I310" s="496"/>
    </row>
    <row r="311" spans="3:9" s="362" customFormat="1">
      <c r="C311" s="496"/>
      <c r="D311" s="496"/>
      <c r="E311" s="496"/>
      <c r="F311" s="496"/>
      <c r="G311" s="496"/>
      <c r="H311" s="496"/>
      <c r="I311" s="496"/>
    </row>
    <row r="312" spans="3:9" s="362" customFormat="1">
      <c r="C312" s="496"/>
      <c r="D312" s="496"/>
      <c r="E312" s="496"/>
      <c r="F312" s="496"/>
      <c r="G312" s="496"/>
      <c r="H312" s="496"/>
      <c r="I312" s="496"/>
    </row>
    <row r="313" spans="3:9" s="362" customFormat="1">
      <c r="C313" s="496"/>
      <c r="D313" s="496"/>
      <c r="E313" s="496"/>
      <c r="F313" s="496"/>
      <c r="G313" s="496"/>
      <c r="H313" s="496"/>
      <c r="I313" s="496"/>
    </row>
    <row r="314" spans="3:9" s="362" customFormat="1">
      <c r="C314" s="496"/>
      <c r="D314" s="496"/>
      <c r="E314" s="496"/>
      <c r="F314" s="496"/>
      <c r="G314" s="496"/>
      <c r="H314" s="496"/>
      <c r="I314" s="496"/>
    </row>
    <row r="315" spans="3:9" s="362" customFormat="1">
      <c r="C315" s="496"/>
      <c r="D315" s="496"/>
      <c r="E315" s="496"/>
      <c r="F315" s="496"/>
      <c r="G315" s="496"/>
      <c r="H315" s="496"/>
      <c r="I315" s="496"/>
    </row>
    <row r="316" spans="3:9" s="362" customFormat="1">
      <c r="C316" s="496"/>
      <c r="D316" s="496"/>
      <c r="E316" s="496"/>
      <c r="F316" s="496"/>
      <c r="G316" s="496"/>
      <c r="H316" s="496"/>
      <c r="I316" s="496"/>
    </row>
    <row r="317" spans="3:9" s="362" customFormat="1">
      <c r="C317" s="496"/>
      <c r="D317" s="496"/>
      <c r="E317" s="496"/>
      <c r="F317" s="496"/>
      <c r="G317" s="496"/>
      <c r="H317" s="496"/>
      <c r="I317" s="496"/>
    </row>
  </sheetData>
  <protectedRanges>
    <protectedRange sqref="C100 C103 C105 G100 G103 G105" name="Range1_3"/>
  </protectedRanges>
  <mergeCells count="37">
    <mergeCell ref="F102:F103"/>
    <mergeCell ref="G102:I102"/>
    <mergeCell ref="G103:I103"/>
    <mergeCell ref="A109:N109"/>
    <mergeCell ref="A108:J108"/>
    <mergeCell ref="B102:B103"/>
    <mergeCell ref="C103:E103"/>
    <mergeCell ref="G104:I104"/>
    <mergeCell ref="G105:I105"/>
    <mergeCell ref="G106:I106"/>
    <mergeCell ref="B104:B105"/>
    <mergeCell ref="G96:I96"/>
    <mergeCell ref="G97:I97"/>
    <mergeCell ref="C99:E99"/>
    <mergeCell ref="G101:I101"/>
    <mergeCell ref="C101:E101"/>
    <mergeCell ref="B98:B100"/>
    <mergeCell ref="C98:E98"/>
    <mergeCell ref="C100:E100"/>
    <mergeCell ref="C97:E97"/>
    <mergeCell ref="F96:F97"/>
    <mergeCell ref="A1:J1"/>
    <mergeCell ref="C105:E105"/>
    <mergeCell ref="C106:E106"/>
    <mergeCell ref="C104:E104"/>
    <mergeCell ref="C102:E102"/>
    <mergeCell ref="F104:F105"/>
    <mergeCell ref="F98:F100"/>
    <mergeCell ref="A2:B2"/>
    <mergeCell ref="C2:I2"/>
    <mergeCell ref="A5:B5"/>
    <mergeCell ref="B96:B97"/>
    <mergeCell ref="A66:B66"/>
    <mergeCell ref="C3:E3"/>
    <mergeCell ref="G98:I98"/>
    <mergeCell ref="G99:I99"/>
    <mergeCell ref="G100:I100"/>
  </mergeCells>
  <phoneticPr fontId="68" type="noConversion"/>
  <pageMargins left="0.7" right="0.7" top="0.75" bottom="0.75" header="0.3" footer="0.3"/>
  <pageSetup scale="60" orientation="landscape" horizontalDpi="0" verticalDpi="0"/>
  <headerFooter>
    <oddFooter>Page &amp;P de &amp;N</oddFooter>
  </headerFooter>
  <rowBreaks count="1" manualBreakCount="1">
    <brk id="65" max="16383" man="1"/>
  </rowBreaks>
  <colBreaks count="1" manualBreakCount="1">
    <brk id="10" max="1048575"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D032-20F5-1248-BB92-44A2D91D8FE9}">
  <sheetPr>
    <tabColor rgb="FF7030A0"/>
  </sheetPr>
  <dimension ref="A1:AY1123"/>
  <sheetViews>
    <sheetView zoomScaleNormal="100" zoomScaleSheetLayoutView="100" workbookViewId="0">
      <selection activeCell="F3" sqref="F3"/>
    </sheetView>
  </sheetViews>
  <sheetFormatPr baseColWidth="10" defaultColWidth="10.1640625" defaultRowHeight="13"/>
  <cols>
    <col min="1" max="1" width="7.1640625" style="489" customWidth="1"/>
    <col min="2" max="2" width="29.1640625" style="466" customWidth="1"/>
    <col min="3" max="4" width="14.83203125" style="490" customWidth="1"/>
    <col min="5" max="5" width="14.83203125" style="491" customWidth="1"/>
    <col min="6" max="6" width="14.83203125" style="490" customWidth="1"/>
    <col min="7" max="7" width="14.83203125" style="491" customWidth="1"/>
    <col min="8" max="8" width="14.83203125" style="490" customWidth="1"/>
    <col min="9" max="9" width="14.83203125" style="842" customWidth="1"/>
    <col min="10" max="10" width="34.33203125" style="610" customWidth="1"/>
    <col min="11" max="13" width="10.1640625" style="352"/>
    <col min="14" max="14" width="1.6640625" style="440" customWidth="1"/>
    <col min="15" max="17" width="10.1640625" style="799"/>
    <col min="18" max="51" width="10.1640625" style="440"/>
    <col min="52" max="16384" width="10.1640625" style="352"/>
  </cols>
  <sheetData>
    <row r="1" spans="1:51" ht="28.5" customHeight="1">
      <c r="A1" s="1013" t="s">
        <v>2546</v>
      </c>
      <c r="B1" s="1013"/>
      <c r="C1" s="1013"/>
      <c r="D1" s="1013"/>
      <c r="E1" s="1013"/>
      <c r="F1" s="1013"/>
      <c r="G1" s="1013"/>
      <c r="H1" s="1013"/>
      <c r="I1" s="1013"/>
      <c r="J1" s="1013"/>
      <c r="K1" s="1013"/>
      <c r="L1" s="1013"/>
      <c r="M1" s="1013"/>
      <c r="N1" s="1013"/>
      <c r="O1" s="1013"/>
      <c r="P1" s="1013"/>
      <c r="Q1" s="1013"/>
    </row>
    <row r="2" spans="1:51" s="467" customFormat="1" ht="61.5" customHeight="1">
      <c r="A2" s="1035"/>
      <c r="B2" s="1035"/>
      <c r="C2" s="1029" t="s">
        <v>2857</v>
      </c>
      <c r="D2" s="1029"/>
      <c r="E2" s="1029"/>
      <c r="F2" s="1029"/>
      <c r="G2" s="1029"/>
      <c r="H2" s="1029"/>
      <c r="I2" s="1029"/>
      <c r="J2" s="1029"/>
      <c r="K2" s="640" t="s">
        <v>782</v>
      </c>
      <c r="L2" s="640" t="s">
        <v>782</v>
      </c>
      <c r="M2" s="640" t="s">
        <v>782</v>
      </c>
      <c r="N2" s="520"/>
      <c r="O2" s="781"/>
      <c r="P2" s="781"/>
      <c r="Q2" s="781"/>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row>
    <row r="3" spans="1:51" ht="21.75" customHeight="1">
      <c r="A3" s="644" t="s">
        <v>786</v>
      </c>
      <c r="B3" s="645" t="str">
        <f>IF('Production Budget - TOPSHEET'!D4&lt;&gt;"",'Production Budget - TOPSHEET'!D4,"")</f>
        <v/>
      </c>
      <c r="C3" s="1030" t="s">
        <v>2860</v>
      </c>
      <c r="D3" s="1030"/>
      <c r="E3" s="1030"/>
      <c r="F3" s="737" t="s">
        <v>2859</v>
      </c>
      <c r="G3" s="521"/>
      <c r="H3" s="521"/>
      <c r="I3" s="828"/>
      <c r="J3" s="597"/>
      <c r="K3" s="519" t="s">
        <v>566</v>
      </c>
      <c r="L3" s="519" t="s">
        <v>566</v>
      </c>
      <c r="M3" s="519" t="s">
        <v>566</v>
      </c>
      <c r="N3" s="520"/>
      <c r="O3" s="781"/>
      <c r="P3" s="781"/>
      <c r="Q3" s="781"/>
    </row>
    <row r="4" spans="1:51" s="469" customFormat="1" ht="37.5" customHeight="1">
      <c r="A4" s="641" t="s">
        <v>2547</v>
      </c>
      <c r="B4" s="642" t="s">
        <v>560</v>
      </c>
      <c r="C4" s="643" t="s">
        <v>2548</v>
      </c>
      <c r="D4" s="643" t="s">
        <v>2549</v>
      </c>
      <c r="E4" s="643" t="s">
        <v>2550</v>
      </c>
      <c r="F4" s="643" t="s">
        <v>2551</v>
      </c>
      <c r="G4" s="522" t="s">
        <v>2552</v>
      </c>
      <c r="H4" s="522" t="s">
        <v>2553</v>
      </c>
      <c r="I4" s="522" t="s">
        <v>2554</v>
      </c>
      <c r="J4" s="598" t="s">
        <v>2555</v>
      </c>
      <c r="K4" s="687" t="s">
        <v>2869</v>
      </c>
      <c r="L4" s="404" t="s">
        <v>820</v>
      </c>
      <c r="M4" s="404" t="s">
        <v>2858</v>
      </c>
      <c r="N4" s="580"/>
      <c r="O4" s="775" t="s">
        <v>2793</v>
      </c>
      <c r="P4" s="775" t="s">
        <v>820</v>
      </c>
      <c r="Q4" s="775" t="s">
        <v>2858</v>
      </c>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row>
    <row r="5" spans="1:51" s="470" customFormat="1" ht="15" customHeight="1">
      <c r="A5" s="1036" t="s">
        <v>2556</v>
      </c>
      <c r="B5" s="1037"/>
      <c r="C5" s="523"/>
      <c r="D5" s="523"/>
      <c r="E5" s="523"/>
      <c r="F5" s="523"/>
      <c r="G5" s="523"/>
      <c r="H5" s="523"/>
      <c r="I5" s="829"/>
      <c r="J5" s="599"/>
      <c r="K5" s="468"/>
      <c r="L5" s="468"/>
      <c r="M5" s="468"/>
      <c r="N5" s="468"/>
      <c r="O5" s="782"/>
      <c r="P5" s="782"/>
      <c r="Q5" s="782"/>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row>
    <row r="6" spans="1:51" s="468" customFormat="1" ht="14">
      <c r="A6" s="524" t="s">
        <v>1802</v>
      </c>
      <c r="B6" s="525" t="s">
        <v>1708</v>
      </c>
      <c r="C6" s="526"/>
      <c r="D6" s="527"/>
      <c r="E6" s="527"/>
      <c r="F6" s="527"/>
      <c r="G6" s="527"/>
      <c r="H6" s="527"/>
      <c r="I6" s="830"/>
      <c r="J6" s="599"/>
      <c r="O6" s="782"/>
      <c r="P6" s="782"/>
      <c r="Q6" s="782"/>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row>
    <row r="7" spans="1:51" s="471" customFormat="1" ht="14">
      <c r="A7" s="528" t="s">
        <v>1803</v>
      </c>
      <c r="B7" s="529" t="s">
        <v>2557</v>
      </c>
      <c r="C7" s="654">
        <v>0</v>
      </c>
      <c r="D7" s="654">
        <v>0</v>
      </c>
      <c r="E7" s="531">
        <f>+C7+D7</f>
        <v>0</v>
      </c>
      <c r="F7" s="654">
        <v>0</v>
      </c>
      <c r="G7" s="531">
        <f>+E7+F7</f>
        <v>0</v>
      </c>
      <c r="H7" s="531">
        <f>'Production Budget - DETAILED'!G8</f>
        <v>0</v>
      </c>
      <c r="I7" s="569">
        <f>+H7-G7</f>
        <v>0</v>
      </c>
      <c r="J7" s="666"/>
      <c r="K7" s="345" t="s">
        <v>566</v>
      </c>
      <c r="L7" s="345" t="s">
        <v>566</v>
      </c>
      <c r="M7" s="345" t="s">
        <v>566</v>
      </c>
      <c r="N7" s="581"/>
      <c r="O7" s="776" t="str">
        <f t="shared" ref="O7:O81" si="0">IF(OR(K7="Oui",K7="Yes"),G7,"")</f>
        <v/>
      </c>
      <c r="P7" s="776" t="str">
        <f>IF(OR(L7="Oui",L7="Yes"),G7,"")</f>
        <v/>
      </c>
      <c r="Q7" s="776" t="str">
        <f>IF(OR(M7="Oui",M7="Yes"),G7,"")</f>
        <v/>
      </c>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row>
    <row r="8" spans="1:51" s="471" customFormat="1" ht="14">
      <c r="A8" s="528" t="s">
        <v>1804</v>
      </c>
      <c r="B8" s="532" t="s">
        <v>1064</v>
      </c>
      <c r="C8" s="654">
        <v>0</v>
      </c>
      <c r="D8" s="654">
        <v>0</v>
      </c>
      <c r="E8" s="531">
        <f>+C8+D8</f>
        <v>0</v>
      </c>
      <c r="F8" s="654">
        <v>0</v>
      </c>
      <c r="G8" s="531">
        <f>+E8+F8</f>
        <v>0</v>
      </c>
      <c r="H8" s="531">
        <f>'Production Budget - DETAILED'!G9</f>
        <v>0</v>
      </c>
      <c r="I8" s="569">
        <f>+H8-G8</f>
        <v>0</v>
      </c>
      <c r="J8" s="666"/>
      <c r="K8" s="345" t="s">
        <v>566</v>
      </c>
      <c r="L8" s="345" t="s">
        <v>566</v>
      </c>
      <c r="M8" s="345" t="s">
        <v>566</v>
      </c>
      <c r="N8" s="581"/>
      <c r="O8" s="776" t="str">
        <f t="shared" si="0"/>
        <v/>
      </c>
      <c r="P8" s="776" t="str">
        <f t="shared" ref="P8:P81" si="1">IF(OR(L8="Oui",L8="Yes"),G8,"")</f>
        <v/>
      </c>
      <c r="Q8" s="776" t="str">
        <f t="shared" ref="Q8:Q81" si="2">IF(OR(M8="Oui",M8="Yes"),G8,"")</f>
        <v/>
      </c>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row>
    <row r="9" spans="1:51" ht="14" customHeight="1">
      <c r="A9" s="533"/>
      <c r="B9" s="534" t="s">
        <v>1805</v>
      </c>
      <c r="C9" s="535">
        <f t="shared" ref="C9:H9" si="3">SUM(C7+C8)</f>
        <v>0</v>
      </c>
      <c r="D9" s="535">
        <f t="shared" si="3"/>
        <v>0</v>
      </c>
      <c r="E9" s="535">
        <f t="shared" si="3"/>
        <v>0</v>
      </c>
      <c r="F9" s="535">
        <f t="shared" si="3"/>
        <v>0</v>
      </c>
      <c r="G9" s="535">
        <f t="shared" si="3"/>
        <v>0</v>
      </c>
      <c r="H9" s="535">
        <f t="shared" si="3"/>
        <v>0</v>
      </c>
      <c r="I9" s="831">
        <f>+H9-G9</f>
        <v>0</v>
      </c>
      <c r="J9" s="738"/>
      <c r="K9" s="738"/>
      <c r="L9" s="738"/>
      <c r="M9" s="738"/>
      <c r="N9" s="738"/>
      <c r="O9" s="783"/>
      <c r="P9" s="783"/>
      <c r="Q9" s="783"/>
    </row>
    <row r="10" spans="1:51" ht="14" customHeight="1">
      <c r="A10" s="533"/>
      <c r="B10" s="536"/>
      <c r="C10" s="537"/>
      <c r="D10" s="537"/>
      <c r="E10" s="537"/>
      <c r="F10" s="537"/>
      <c r="G10" s="537"/>
      <c r="H10" s="537"/>
      <c r="I10" s="832"/>
      <c r="J10" s="468"/>
      <c r="K10" s="468"/>
      <c r="L10" s="468"/>
      <c r="M10" s="468"/>
      <c r="N10" s="468"/>
      <c r="O10" s="782"/>
      <c r="P10" s="782"/>
      <c r="Q10" s="782"/>
    </row>
    <row r="11" spans="1:51" s="468" customFormat="1" ht="14">
      <c r="A11" s="524" t="s">
        <v>1806</v>
      </c>
      <c r="B11" s="525" t="s">
        <v>1709</v>
      </c>
      <c r="C11" s="526"/>
      <c r="D11" s="527"/>
      <c r="E11" s="527"/>
      <c r="F11" s="527" t="s">
        <v>2513</v>
      </c>
      <c r="G11" s="527"/>
      <c r="H11" s="527"/>
      <c r="I11" s="830"/>
      <c r="O11" s="782"/>
      <c r="P11" s="782"/>
      <c r="Q11" s="782"/>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row>
    <row r="12" spans="1:51" ht="14" customHeight="1">
      <c r="A12" s="528" t="s">
        <v>1807</v>
      </c>
      <c r="B12" s="529" t="s">
        <v>2558</v>
      </c>
      <c r="C12" s="654">
        <v>0</v>
      </c>
      <c r="D12" s="654">
        <v>0</v>
      </c>
      <c r="E12" s="531">
        <f t="shared" ref="E12:E25" si="4">+C12+D12</f>
        <v>0</v>
      </c>
      <c r="F12" s="654">
        <v>0</v>
      </c>
      <c r="G12" s="531">
        <f t="shared" ref="G12:G25" si="5">+E12+F12</f>
        <v>0</v>
      </c>
      <c r="H12" s="531">
        <f>'Production Budget - DETAILED'!G14</f>
        <v>0</v>
      </c>
      <c r="I12" s="569">
        <f t="shared" ref="I12:I25" si="6">+H12-G12</f>
        <v>0</v>
      </c>
      <c r="J12" s="667"/>
      <c r="K12" s="345" t="s">
        <v>566</v>
      </c>
      <c r="L12" s="345" t="s">
        <v>566</v>
      </c>
      <c r="M12" s="345" t="s">
        <v>566</v>
      </c>
      <c r="O12" s="776" t="str">
        <f t="shared" si="0"/>
        <v/>
      </c>
      <c r="P12" s="776" t="str">
        <f t="shared" si="1"/>
        <v/>
      </c>
      <c r="Q12" s="776" t="str">
        <f t="shared" si="2"/>
        <v/>
      </c>
    </row>
    <row r="13" spans="1:51" ht="14" customHeight="1">
      <c r="A13" s="528" t="s">
        <v>1808</v>
      </c>
      <c r="B13" s="529" t="s">
        <v>2559</v>
      </c>
      <c r="C13" s="654">
        <v>0</v>
      </c>
      <c r="D13" s="654">
        <v>0</v>
      </c>
      <c r="E13" s="531">
        <f t="shared" si="4"/>
        <v>0</v>
      </c>
      <c r="F13" s="654">
        <v>0</v>
      </c>
      <c r="G13" s="531">
        <f t="shared" si="5"/>
        <v>0</v>
      </c>
      <c r="H13" s="531">
        <f>'Production Budget - DETAILED'!G15</f>
        <v>0</v>
      </c>
      <c r="I13" s="569">
        <f t="shared" si="6"/>
        <v>0</v>
      </c>
      <c r="J13" s="667"/>
      <c r="K13" s="345" t="s">
        <v>566</v>
      </c>
      <c r="L13" s="345" t="s">
        <v>566</v>
      </c>
      <c r="M13" s="345" t="s">
        <v>566</v>
      </c>
      <c r="O13" s="776" t="str">
        <f t="shared" si="0"/>
        <v/>
      </c>
      <c r="P13" s="776" t="str">
        <f t="shared" si="1"/>
        <v/>
      </c>
      <c r="Q13" s="776" t="str">
        <f t="shared" si="2"/>
        <v/>
      </c>
    </row>
    <row r="14" spans="1:51" ht="14" customHeight="1">
      <c r="A14" s="528" t="s">
        <v>1809</v>
      </c>
      <c r="B14" s="529" t="s">
        <v>2560</v>
      </c>
      <c r="C14" s="654">
        <v>0</v>
      </c>
      <c r="D14" s="654">
        <v>0</v>
      </c>
      <c r="E14" s="531">
        <f t="shared" si="4"/>
        <v>0</v>
      </c>
      <c r="F14" s="654">
        <v>0</v>
      </c>
      <c r="G14" s="531">
        <f t="shared" si="5"/>
        <v>0</v>
      </c>
      <c r="H14" s="531">
        <f>'Production Budget - DETAILED'!G16</f>
        <v>0</v>
      </c>
      <c r="I14" s="569">
        <f t="shared" si="6"/>
        <v>0</v>
      </c>
      <c r="J14" s="667"/>
      <c r="K14" s="345" t="s">
        <v>566</v>
      </c>
      <c r="L14" s="345" t="s">
        <v>566</v>
      </c>
      <c r="M14" s="345" t="s">
        <v>566</v>
      </c>
      <c r="O14" s="776" t="str">
        <f t="shared" si="0"/>
        <v/>
      </c>
      <c r="P14" s="776" t="str">
        <f t="shared" si="1"/>
        <v/>
      </c>
      <c r="Q14" s="776" t="str">
        <f t="shared" si="2"/>
        <v/>
      </c>
    </row>
    <row r="15" spans="1:51" ht="14" customHeight="1">
      <c r="A15" s="528" t="s">
        <v>1810</v>
      </c>
      <c r="B15" s="529" t="s">
        <v>2561</v>
      </c>
      <c r="C15" s="654">
        <v>0</v>
      </c>
      <c r="D15" s="654">
        <v>0</v>
      </c>
      <c r="E15" s="531">
        <f t="shared" si="4"/>
        <v>0</v>
      </c>
      <c r="F15" s="654">
        <v>0</v>
      </c>
      <c r="G15" s="531">
        <f t="shared" si="5"/>
        <v>0</v>
      </c>
      <c r="H15" s="531">
        <f>'Production Budget - DETAILED'!G17</f>
        <v>0</v>
      </c>
      <c r="I15" s="569">
        <f t="shared" si="6"/>
        <v>0</v>
      </c>
      <c r="J15" s="667"/>
      <c r="K15" s="345" t="s">
        <v>566</v>
      </c>
      <c r="L15" s="345" t="s">
        <v>566</v>
      </c>
      <c r="M15" s="345" t="s">
        <v>566</v>
      </c>
      <c r="O15" s="776" t="str">
        <f t="shared" si="0"/>
        <v/>
      </c>
      <c r="P15" s="776" t="str">
        <f t="shared" si="1"/>
        <v/>
      </c>
      <c r="Q15" s="776" t="str">
        <f t="shared" si="2"/>
        <v/>
      </c>
    </row>
    <row r="16" spans="1:51" ht="14" customHeight="1">
      <c r="A16" s="528" t="s">
        <v>1811</v>
      </c>
      <c r="B16" s="529" t="s">
        <v>2768</v>
      </c>
      <c r="C16" s="654">
        <v>0</v>
      </c>
      <c r="D16" s="654">
        <v>0</v>
      </c>
      <c r="E16" s="531">
        <f t="shared" si="4"/>
        <v>0</v>
      </c>
      <c r="F16" s="654">
        <v>0</v>
      </c>
      <c r="G16" s="531">
        <f t="shared" si="5"/>
        <v>0</v>
      </c>
      <c r="H16" s="531">
        <f>'Production Budget - DETAILED'!G18</f>
        <v>0</v>
      </c>
      <c r="I16" s="569">
        <f t="shared" si="6"/>
        <v>0</v>
      </c>
      <c r="J16" s="667"/>
      <c r="K16" s="345" t="s">
        <v>566</v>
      </c>
      <c r="L16" s="345" t="s">
        <v>566</v>
      </c>
      <c r="M16" s="345" t="s">
        <v>566</v>
      </c>
      <c r="O16" s="776" t="str">
        <f t="shared" si="0"/>
        <v/>
      </c>
      <c r="P16" s="776" t="str">
        <f t="shared" si="1"/>
        <v/>
      </c>
      <c r="Q16" s="776" t="str">
        <f t="shared" si="2"/>
        <v/>
      </c>
    </row>
    <row r="17" spans="1:51" ht="14" customHeight="1">
      <c r="A17" s="528" t="s">
        <v>1812</v>
      </c>
      <c r="B17" s="529" t="s">
        <v>2562</v>
      </c>
      <c r="C17" s="654">
        <v>0</v>
      </c>
      <c r="D17" s="654">
        <v>0</v>
      </c>
      <c r="E17" s="531">
        <f t="shared" si="4"/>
        <v>0</v>
      </c>
      <c r="F17" s="654">
        <v>0</v>
      </c>
      <c r="G17" s="531">
        <f t="shared" si="5"/>
        <v>0</v>
      </c>
      <c r="H17" s="531">
        <f>'Production Budget - DETAILED'!G19</f>
        <v>0</v>
      </c>
      <c r="I17" s="569">
        <f t="shared" si="6"/>
        <v>0</v>
      </c>
      <c r="J17" s="667"/>
      <c r="K17" s="345" t="s">
        <v>566</v>
      </c>
      <c r="L17" s="345" t="s">
        <v>566</v>
      </c>
      <c r="M17" s="345" t="s">
        <v>566</v>
      </c>
      <c r="O17" s="776" t="str">
        <f t="shared" si="0"/>
        <v/>
      </c>
      <c r="P17" s="776" t="str">
        <f t="shared" si="1"/>
        <v/>
      </c>
      <c r="Q17" s="776" t="str">
        <f t="shared" si="2"/>
        <v/>
      </c>
    </row>
    <row r="18" spans="1:51" ht="14" customHeight="1">
      <c r="A18" s="528" t="s">
        <v>1813</v>
      </c>
      <c r="B18" s="529" t="s">
        <v>2563</v>
      </c>
      <c r="C18" s="654">
        <v>0</v>
      </c>
      <c r="D18" s="654">
        <v>0</v>
      </c>
      <c r="E18" s="531">
        <f t="shared" si="4"/>
        <v>0</v>
      </c>
      <c r="F18" s="654">
        <v>0</v>
      </c>
      <c r="G18" s="531">
        <f t="shared" si="5"/>
        <v>0</v>
      </c>
      <c r="H18" s="531">
        <f>'Production Budget - DETAILED'!G20</f>
        <v>0</v>
      </c>
      <c r="I18" s="569">
        <f t="shared" si="6"/>
        <v>0</v>
      </c>
      <c r="J18" s="667"/>
      <c r="K18" s="345" t="s">
        <v>566</v>
      </c>
      <c r="L18" s="345" t="s">
        <v>566</v>
      </c>
      <c r="M18" s="345" t="s">
        <v>566</v>
      </c>
      <c r="O18" s="776" t="str">
        <f t="shared" si="0"/>
        <v/>
      </c>
      <c r="P18" s="776" t="str">
        <f t="shared" si="1"/>
        <v/>
      </c>
      <c r="Q18" s="776" t="str">
        <f t="shared" si="2"/>
        <v/>
      </c>
    </row>
    <row r="19" spans="1:51" ht="14" customHeight="1">
      <c r="A19" s="528" t="s">
        <v>1814</v>
      </c>
      <c r="B19" s="538" t="s">
        <v>2767</v>
      </c>
      <c r="C19" s="654">
        <v>0</v>
      </c>
      <c r="D19" s="654">
        <v>0</v>
      </c>
      <c r="E19" s="531">
        <f t="shared" si="4"/>
        <v>0</v>
      </c>
      <c r="F19" s="654">
        <v>0</v>
      </c>
      <c r="G19" s="531">
        <f t="shared" si="5"/>
        <v>0</v>
      </c>
      <c r="H19" s="531">
        <f>'Production Budget - DETAILED'!G21</f>
        <v>0</v>
      </c>
      <c r="I19" s="569">
        <f t="shared" si="6"/>
        <v>0</v>
      </c>
      <c r="J19" s="667"/>
      <c r="K19" s="345" t="s">
        <v>566</v>
      </c>
      <c r="L19" s="345" t="s">
        <v>566</v>
      </c>
      <c r="M19" s="345" t="s">
        <v>566</v>
      </c>
      <c r="O19" s="776" t="str">
        <f t="shared" si="0"/>
        <v/>
      </c>
      <c r="P19" s="776" t="str">
        <f t="shared" si="1"/>
        <v/>
      </c>
      <c r="Q19" s="776" t="str">
        <f t="shared" si="2"/>
        <v/>
      </c>
    </row>
    <row r="20" spans="1:51" ht="14" customHeight="1">
      <c r="A20" s="528" t="s">
        <v>1815</v>
      </c>
      <c r="B20" s="529" t="s">
        <v>911</v>
      </c>
      <c r="C20" s="654">
        <v>0</v>
      </c>
      <c r="D20" s="654">
        <v>0</v>
      </c>
      <c r="E20" s="531">
        <f t="shared" si="4"/>
        <v>0</v>
      </c>
      <c r="F20" s="654">
        <v>0</v>
      </c>
      <c r="G20" s="531">
        <f t="shared" si="5"/>
        <v>0</v>
      </c>
      <c r="H20" s="531">
        <f>'Production Budget - DETAILED'!G22</f>
        <v>0</v>
      </c>
      <c r="I20" s="569">
        <f t="shared" si="6"/>
        <v>0</v>
      </c>
      <c r="J20" s="667"/>
      <c r="K20" s="345" t="s">
        <v>566</v>
      </c>
      <c r="L20" s="345" t="s">
        <v>566</v>
      </c>
      <c r="M20" s="345" t="s">
        <v>566</v>
      </c>
      <c r="O20" s="776" t="str">
        <f t="shared" si="0"/>
        <v/>
      </c>
      <c r="P20" s="776" t="str">
        <f t="shared" si="1"/>
        <v/>
      </c>
      <c r="Q20" s="776" t="str">
        <f t="shared" si="2"/>
        <v/>
      </c>
    </row>
    <row r="21" spans="1:51" ht="14" customHeight="1">
      <c r="A21" s="528" t="s">
        <v>1816</v>
      </c>
      <c r="B21" s="529" t="s">
        <v>2564</v>
      </c>
      <c r="C21" s="654">
        <v>0</v>
      </c>
      <c r="D21" s="654">
        <v>0</v>
      </c>
      <c r="E21" s="531">
        <f t="shared" si="4"/>
        <v>0</v>
      </c>
      <c r="F21" s="654">
        <v>0</v>
      </c>
      <c r="G21" s="531">
        <f t="shared" si="5"/>
        <v>0</v>
      </c>
      <c r="H21" s="531">
        <f>'Production Budget - DETAILED'!G23</f>
        <v>0</v>
      </c>
      <c r="I21" s="569">
        <f t="shared" si="6"/>
        <v>0</v>
      </c>
      <c r="J21" s="667"/>
      <c r="K21" s="345" t="s">
        <v>566</v>
      </c>
      <c r="L21" s="345" t="s">
        <v>566</v>
      </c>
      <c r="M21" s="345" t="s">
        <v>566</v>
      </c>
      <c r="O21" s="776" t="str">
        <f t="shared" si="0"/>
        <v/>
      </c>
      <c r="P21" s="776" t="str">
        <f t="shared" si="1"/>
        <v/>
      </c>
      <c r="Q21" s="776" t="str">
        <f t="shared" si="2"/>
        <v/>
      </c>
    </row>
    <row r="22" spans="1:51" ht="14" customHeight="1">
      <c r="A22" s="528" t="s">
        <v>1817</v>
      </c>
      <c r="B22" s="529" t="s">
        <v>2565</v>
      </c>
      <c r="C22" s="654">
        <v>0</v>
      </c>
      <c r="D22" s="654">
        <v>0</v>
      </c>
      <c r="E22" s="531">
        <f t="shared" si="4"/>
        <v>0</v>
      </c>
      <c r="F22" s="654">
        <v>0</v>
      </c>
      <c r="G22" s="531">
        <f t="shared" si="5"/>
        <v>0</v>
      </c>
      <c r="H22" s="531">
        <f>'Production Budget - DETAILED'!G24</f>
        <v>0</v>
      </c>
      <c r="I22" s="569">
        <f t="shared" si="6"/>
        <v>0</v>
      </c>
      <c r="J22" s="667"/>
      <c r="K22" s="345" t="s">
        <v>566</v>
      </c>
      <c r="L22" s="345" t="s">
        <v>566</v>
      </c>
      <c r="M22" s="345" t="s">
        <v>566</v>
      </c>
      <c r="O22" s="776" t="str">
        <f t="shared" si="0"/>
        <v/>
      </c>
      <c r="P22" s="776" t="str">
        <f t="shared" si="1"/>
        <v/>
      </c>
      <c r="Q22" s="776" t="str">
        <f t="shared" si="2"/>
        <v/>
      </c>
    </row>
    <row r="23" spans="1:51" ht="14" customHeight="1">
      <c r="A23" s="528" t="s">
        <v>1818</v>
      </c>
      <c r="B23" s="529" t="s">
        <v>2566</v>
      </c>
      <c r="C23" s="654">
        <v>0</v>
      </c>
      <c r="D23" s="654">
        <v>0</v>
      </c>
      <c r="E23" s="531">
        <f t="shared" si="4"/>
        <v>0</v>
      </c>
      <c r="F23" s="654">
        <v>0</v>
      </c>
      <c r="G23" s="531">
        <f t="shared" si="5"/>
        <v>0</v>
      </c>
      <c r="H23" s="531">
        <f>'Production Budget - DETAILED'!G25</f>
        <v>0</v>
      </c>
      <c r="I23" s="569">
        <f t="shared" si="6"/>
        <v>0</v>
      </c>
      <c r="J23" s="667"/>
      <c r="K23" s="345" t="s">
        <v>566</v>
      </c>
      <c r="L23" s="345" t="s">
        <v>566</v>
      </c>
      <c r="M23" s="345" t="s">
        <v>566</v>
      </c>
      <c r="O23" s="776" t="str">
        <f t="shared" si="0"/>
        <v/>
      </c>
      <c r="P23" s="776" t="str">
        <f t="shared" si="1"/>
        <v/>
      </c>
      <c r="Q23" s="776" t="str">
        <f t="shared" si="2"/>
        <v/>
      </c>
    </row>
    <row r="24" spans="1:51" ht="14" customHeight="1">
      <c r="A24" s="528" t="s">
        <v>1819</v>
      </c>
      <c r="B24" s="529" t="s">
        <v>1729</v>
      </c>
      <c r="C24" s="654">
        <v>0</v>
      </c>
      <c r="D24" s="654">
        <v>0</v>
      </c>
      <c r="E24" s="531">
        <f t="shared" si="4"/>
        <v>0</v>
      </c>
      <c r="F24" s="654">
        <v>0</v>
      </c>
      <c r="G24" s="531">
        <f t="shared" si="5"/>
        <v>0</v>
      </c>
      <c r="H24" s="531">
        <f>'Production Budget - DETAILED'!G26</f>
        <v>0</v>
      </c>
      <c r="I24" s="569">
        <f t="shared" si="6"/>
        <v>0</v>
      </c>
      <c r="J24" s="667"/>
      <c r="K24" s="345" t="s">
        <v>566</v>
      </c>
      <c r="L24" s="345" t="s">
        <v>566</v>
      </c>
      <c r="M24" s="345" t="s">
        <v>566</v>
      </c>
      <c r="O24" s="776" t="str">
        <f t="shared" si="0"/>
        <v/>
      </c>
      <c r="P24" s="776" t="str">
        <f t="shared" si="1"/>
        <v/>
      </c>
      <c r="Q24" s="776" t="str">
        <f t="shared" si="2"/>
        <v/>
      </c>
    </row>
    <row r="25" spans="1:51" ht="14" customHeight="1">
      <c r="A25" s="528" t="s">
        <v>1820</v>
      </c>
      <c r="B25" s="532" t="s">
        <v>1064</v>
      </c>
      <c r="C25" s="654">
        <v>0</v>
      </c>
      <c r="D25" s="654">
        <v>0</v>
      </c>
      <c r="E25" s="531">
        <f t="shared" si="4"/>
        <v>0</v>
      </c>
      <c r="F25" s="654">
        <v>0</v>
      </c>
      <c r="G25" s="531">
        <f t="shared" si="5"/>
        <v>0</v>
      </c>
      <c r="H25" s="531">
        <f>'Production Budget - DETAILED'!G27</f>
        <v>0</v>
      </c>
      <c r="I25" s="569">
        <f t="shared" si="6"/>
        <v>0</v>
      </c>
      <c r="J25" s="667"/>
      <c r="K25" s="345" t="s">
        <v>566</v>
      </c>
      <c r="L25" s="345" t="s">
        <v>566</v>
      </c>
      <c r="M25" s="345" t="s">
        <v>566</v>
      </c>
      <c r="O25" s="776" t="str">
        <f t="shared" si="0"/>
        <v/>
      </c>
      <c r="P25" s="776" t="str">
        <f t="shared" si="1"/>
        <v/>
      </c>
      <c r="Q25" s="776" t="str">
        <f t="shared" si="2"/>
        <v/>
      </c>
    </row>
    <row r="26" spans="1:51" ht="12.75" customHeight="1">
      <c r="A26" s="533"/>
      <c r="B26" s="534" t="s">
        <v>1821</v>
      </c>
      <c r="C26" s="535">
        <f t="shared" ref="C26:H26" si="7">SUM(C12:C25)</f>
        <v>0</v>
      </c>
      <c r="D26" s="535">
        <f t="shared" si="7"/>
        <v>0</v>
      </c>
      <c r="E26" s="535">
        <f t="shared" si="7"/>
        <v>0</v>
      </c>
      <c r="F26" s="535">
        <f t="shared" si="7"/>
        <v>0</v>
      </c>
      <c r="G26" s="535">
        <f t="shared" si="7"/>
        <v>0</v>
      </c>
      <c r="H26" s="535">
        <f t="shared" si="7"/>
        <v>0</v>
      </c>
      <c r="I26" s="831">
        <f>+H26-G26</f>
        <v>0</v>
      </c>
      <c r="J26" s="738"/>
      <c r="K26" s="738"/>
      <c r="L26" s="738"/>
      <c r="M26" s="738"/>
      <c r="N26" s="738"/>
      <c r="O26" s="783"/>
      <c r="P26" s="783"/>
      <c r="Q26" s="783"/>
    </row>
    <row r="27" spans="1:51" ht="14" customHeight="1">
      <c r="A27" s="539"/>
      <c r="B27" s="536"/>
      <c r="C27" s="537"/>
      <c r="D27" s="537"/>
      <c r="E27" s="537"/>
      <c r="F27" s="537"/>
      <c r="G27" s="537"/>
      <c r="H27" s="537"/>
      <c r="I27" s="832"/>
      <c r="J27" s="468"/>
      <c r="K27" s="468"/>
      <c r="L27" s="468"/>
      <c r="M27" s="468"/>
      <c r="N27" s="468"/>
      <c r="O27" s="782"/>
      <c r="P27" s="782"/>
      <c r="Q27" s="782"/>
    </row>
    <row r="28" spans="1:51" s="468" customFormat="1" ht="14">
      <c r="A28" s="524" t="s">
        <v>1822</v>
      </c>
      <c r="B28" s="525" t="s">
        <v>1710</v>
      </c>
      <c r="C28" s="526"/>
      <c r="D28" s="527"/>
      <c r="E28" s="527"/>
      <c r="F28" s="527" t="s">
        <v>2513</v>
      </c>
      <c r="G28" s="527"/>
      <c r="H28" s="527"/>
      <c r="I28" s="830"/>
      <c r="O28" s="782"/>
      <c r="P28" s="782"/>
      <c r="Q28" s="782"/>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1"/>
      <c r="AY28" s="581"/>
    </row>
    <row r="29" spans="1:51" ht="14" customHeight="1">
      <c r="A29" s="528" t="s">
        <v>1823</v>
      </c>
      <c r="B29" s="692" t="s">
        <v>921</v>
      </c>
      <c r="C29" s="654">
        <v>0</v>
      </c>
      <c r="D29" s="654">
        <v>0</v>
      </c>
      <c r="E29" s="531">
        <f t="shared" ref="E29" si="8">+C29+D29</f>
        <v>0</v>
      </c>
      <c r="F29" s="654">
        <v>0</v>
      </c>
      <c r="G29" s="531">
        <f t="shared" ref="G29" si="9">+E29+F29</f>
        <v>0</v>
      </c>
      <c r="H29" s="531">
        <f>'Production Budget - DETAILED'!G32</f>
        <v>0</v>
      </c>
      <c r="I29" s="569">
        <f t="shared" ref="I29" si="10">+H29-G29</f>
        <v>0</v>
      </c>
      <c r="J29" s="667"/>
      <c r="K29" s="345" t="s">
        <v>566</v>
      </c>
      <c r="L29" s="345" t="s">
        <v>566</v>
      </c>
      <c r="M29" s="345" t="s">
        <v>566</v>
      </c>
      <c r="O29" s="776" t="str">
        <f t="shared" si="0"/>
        <v/>
      </c>
      <c r="P29" s="776" t="str">
        <f t="shared" si="1"/>
        <v/>
      </c>
      <c r="Q29" s="776" t="str">
        <f t="shared" si="2"/>
        <v/>
      </c>
    </row>
    <row r="30" spans="1:51" ht="14" customHeight="1">
      <c r="A30" s="528" t="s">
        <v>2872</v>
      </c>
      <c r="B30" s="692" t="s">
        <v>922</v>
      </c>
      <c r="C30" s="654">
        <v>0</v>
      </c>
      <c r="D30" s="654">
        <v>0</v>
      </c>
      <c r="E30" s="531">
        <f t="shared" ref="E30" si="11">+C30+D30</f>
        <v>0</v>
      </c>
      <c r="F30" s="654">
        <v>0</v>
      </c>
      <c r="G30" s="531">
        <f t="shared" ref="G30" si="12">+E30+F30</f>
        <v>0</v>
      </c>
      <c r="H30" s="531">
        <f>'Production Budget - DETAILED'!G33</f>
        <v>0</v>
      </c>
      <c r="I30" s="569">
        <f t="shared" ref="I30" si="13">+H30-G30</f>
        <v>0</v>
      </c>
      <c r="J30" s="667"/>
      <c r="K30" s="345" t="s">
        <v>566</v>
      </c>
      <c r="L30" s="345" t="s">
        <v>566</v>
      </c>
      <c r="M30" s="345" t="s">
        <v>566</v>
      </c>
      <c r="O30" s="776" t="str">
        <f t="shared" ref="O30" si="14">IF(OR(K30="Oui",K30="Yes"),G30,"")</f>
        <v/>
      </c>
      <c r="P30" s="776" t="str">
        <f t="shared" ref="P30" si="15">IF(OR(L30="Oui",L30="Yes"),G30,"")</f>
        <v/>
      </c>
      <c r="Q30" s="776" t="str">
        <f t="shared" ref="Q30" si="16">IF(OR(M30="Oui",M30="Yes"),G30,"")</f>
        <v/>
      </c>
    </row>
    <row r="31" spans="1:51" ht="14" customHeight="1">
      <c r="A31" s="528" t="s">
        <v>2873</v>
      </c>
      <c r="B31" s="692" t="s">
        <v>923</v>
      </c>
      <c r="C31" s="654">
        <v>0</v>
      </c>
      <c r="D31" s="654">
        <v>0</v>
      </c>
      <c r="E31" s="531">
        <f t="shared" ref="E31:E42" si="17">+C31+D31</f>
        <v>0</v>
      </c>
      <c r="F31" s="654">
        <v>0</v>
      </c>
      <c r="G31" s="531">
        <f t="shared" ref="G31:G42" si="18">+E31+F31</f>
        <v>0</v>
      </c>
      <c r="H31" s="531">
        <f>'Production Budget - DETAILED'!G34</f>
        <v>0</v>
      </c>
      <c r="I31" s="569">
        <f t="shared" ref="I31:I42" si="19">+H31-G31</f>
        <v>0</v>
      </c>
      <c r="J31" s="667"/>
      <c r="K31" s="345" t="s">
        <v>566</v>
      </c>
      <c r="L31" s="345" t="s">
        <v>566</v>
      </c>
      <c r="M31" s="345" t="s">
        <v>566</v>
      </c>
      <c r="O31" s="776" t="str">
        <f t="shared" si="0"/>
        <v/>
      </c>
      <c r="P31" s="776" t="str">
        <f t="shared" si="1"/>
        <v/>
      </c>
      <c r="Q31" s="776" t="str">
        <f t="shared" si="2"/>
        <v/>
      </c>
    </row>
    <row r="32" spans="1:51" ht="14" customHeight="1">
      <c r="A32" s="540" t="s">
        <v>1824</v>
      </c>
      <c r="B32" s="692" t="s">
        <v>17</v>
      </c>
      <c r="C32" s="654">
        <v>0</v>
      </c>
      <c r="D32" s="654">
        <v>0</v>
      </c>
      <c r="E32" s="531">
        <f t="shared" si="17"/>
        <v>0</v>
      </c>
      <c r="F32" s="654">
        <v>0</v>
      </c>
      <c r="G32" s="531">
        <f t="shared" si="18"/>
        <v>0</v>
      </c>
      <c r="H32" s="531">
        <f>'Production Budget - DETAILED'!G35</f>
        <v>0</v>
      </c>
      <c r="I32" s="569">
        <f t="shared" si="19"/>
        <v>0</v>
      </c>
      <c r="J32" s="667"/>
      <c r="K32" s="345" t="s">
        <v>566</v>
      </c>
      <c r="L32" s="345" t="s">
        <v>566</v>
      </c>
      <c r="M32" s="345" t="s">
        <v>566</v>
      </c>
      <c r="O32" s="776" t="str">
        <f t="shared" si="0"/>
        <v/>
      </c>
      <c r="P32" s="776" t="str">
        <f t="shared" si="1"/>
        <v/>
      </c>
      <c r="Q32" s="776" t="str">
        <f t="shared" si="2"/>
        <v/>
      </c>
    </row>
    <row r="33" spans="1:51" ht="14" customHeight="1">
      <c r="A33" s="528" t="s">
        <v>2874</v>
      </c>
      <c r="B33" s="692" t="s">
        <v>924</v>
      </c>
      <c r="C33" s="654">
        <v>0</v>
      </c>
      <c r="D33" s="654">
        <v>0</v>
      </c>
      <c r="E33" s="531">
        <f t="shared" si="17"/>
        <v>0</v>
      </c>
      <c r="F33" s="654">
        <v>0</v>
      </c>
      <c r="G33" s="531">
        <f t="shared" si="18"/>
        <v>0</v>
      </c>
      <c r="H33" s="531">
        <f>'Production Budget - DETAILED'!G36</f>
        <v>0</v>
      </c>
      <c r="I33" s="569">
        <f t="shared" si="19"/>
        <v>0</v>
      </c>
      <c r="J33" s="667"/>
      <c r="K33" s="345" t="s">
        <v>566</v>
      </c>
      <c r="L33" s="345" t="s">
        <v>566</v>
      </c>
      <c r="M33" s="345" t="s">
        <v>566</v>
      </c>
      <c r="O33" s="776" t="str">
        <f t="shared" si="0"/>
        <v/>
      </c>
      <c r="P33" s="776" t="str">
        <f t="shared" si="1"/>
        <v/>
      </c>
      <c r="Q33" s="776" t="str">
        <f t="shared" si="2"/>
        <v/>
      </c>
    </row>
    <row r="34" spans="1:51" ht="14" customHeight="1">
      <c r="A34" s="528" t="s">
        <v>2875</v>
      </c>
      <c r="B34" s="692" t="s">
        <v>925</v>
      </c>
      <c r="C34" s="654">
        <v>0</v>
      </c>
      <c r="D34" s="654">
        <v>0</v>
      </c>
      <c r="E34" s="531">
        <f t="shared" si="17"/>
        <v>0</v>
      </c>
      <c r="F34" s="654">
        <v>0</v>
      </c>
      <c r="G34" s="531">
        <f t="shared" si="18"/>
        <v>0</v>
      </c>
      <c r="H34" s="531">
        <f>'Production Budget - DETAILED'!G37</f>
        <v>0</v>
      </c>
      <c r="I34" s="569">
        <f t="shared" si="19"/>
        <v>0</v>
      </c>
      <c r="J34" s="667"/>
      <c r="K34" s="345" t="s">
        <v>566</v>
      </c>
      <c r="L34" s="345" t="s">
        <v>566</v>
      </c>
      <c r="M34" s="345" t="s">
        <v>566</v>
      </c>
      <c r="O34" s="776" t="str">
        <f t="shared" si="0"/>
        <v/>
      </c>
      <c r="P34" s="776" t="str">
        <f t="shared" si="1"/>
        <v/>
      </c>
      <c r="Q34" s="776" t="str">
        <f t="shared" si="2"/>
        <v/>
      </c>
    </row>
    <row r="35" spans="1:51" ht="14" customHeight="1">
      <c r="A35" s="540" t="s">
        <v>2876</v>
      </c>
      <c r="B35" s="692" t="s">
        <v>926</v>
      </c>
      <c r="C35" s="654">
        <v>0</v>
      </c>
      <c r="D35" s="654">
        <v>0</v>
      </c>
      <c r="E35" s="531">
        <f t="shared" si="17"/>
        <v>0</v>
      </c>
      <c r="F35" s="654">
        <v>0</v>
      </c>
      <c r="G35" s="531">
        <f t="shared" si="18"/>
        <v>0</v>
      </c>
      <c r="H35" s="531">
        <f>'Production Budget - DETAILED'!G38</f>
        <v>0</v>
      </c>
      <c r="I35" s="569">
        <f t="shared" si="19"/>
        <v>0</v>
      </c>
      <c r="J35" s="667"/>
      <c r="K35" s="345" t="s">
        <v>566</v>
      </c>
      <c r="L35" s="345" t="s">
        <v>566</v>
      </c>
      <c r="M35" s="345" t="s">
        <v>566</v>
      </c>
      <c r="O35" s="776" t="str">
        <f t="shared" si="0"/>
        <v/>
      </c>
      <c r="P35" s="776" t="str">
        <f t="shared" si="1"/>
        <v/>
      </c>
      <c r="Q35" s="776" t="str">
        <f t="shared" si="2"/>
        <v/>
      </c>
    </row>
    <row r="36" spans="1:51" ht="14" customHeight="1">
      <c r="A36" s="528" t="s">
        <v>1825</v>
      </c>
      <c r="B36" s="692" t="s">
        <v>927</v>
      </c>
      <c r="C36" s="654">
        <v>0</v>
      </c>
      <c r="D36" s="654">
        <v>0</v>
      </c>
      <c r="E36" s="531">
        <f t="shared" si="17"/>
        <v>0</v>
      </c>
      <c r="F36" s="654">
        <v>0</v>
      </c>
      <c r="G36" s="531">
        <f t="shared" si="18"/>
        <v>0</v>
      </c>
      <c r="H36" s="531">
        <f>'Production Budget - DETAILED'!G39</f>
        <v>0</v>
      </c>
      <c r="I36" s="569">
        <f t="shared" si="19"/>
        <v>0</v>
      </c>
      <c r="J36" s="667"/>
      <c r="K36" s="345" t="s">
        <v>566</v>
      </c>
      <c r="L36" s="345" t="s">
        <v>566</v>
      </c>
      <c r="M36" s="345" t="s">
        <v>566</v>
      </c>
      <c r="O36" s="776" t="str">
        <f t="shared" si="0"/>
        <v/>
      </c>
      <c r="P36" s="776" t="str">
        <f t="shared" si="1"/>
        <v/>
      </c>
      <c r="Q36" s="776" t="str">
        <f t="shared" si="2"/>
        <v/>
      </c>
    </row>
    <row r="37" spans="1:51" ht="14" customHeight="1">
      <c r="A37" s="528" t="s">
        <v>1826</v>
      </c>
      <c r="B37" s="692" t="s">
        <v>928</v>
      </c>
      <c r="C37" s="654">
        <v>0</v>
      </c>
      <c r="D37" s="654">
        <v>0</v>
      </c>
      <c r="E37" s="531">
        <f t="shared" si="17"/>
        <v>0</v>
      </c>
      <c r="F37" s="654">
        <v>0</v>
      </c>
      <c r="G37" s="531">
        <f t="shared" si="18"/>
        <v>0</v>
      </c>
      <c r="H37" s="531">
        <f>'Production Budget - DETAILED'!G40</f>
        <v>0</v>
      </c>
      <c r="I37" s="569">
        <f t="shared" si="19"/>
        <v>0</v>
      </c>
      <c r="J37" s="667"/>
      <c r="K37" s="345" t="s">
        <v>566</v>
      </c>
      <c r="L37" s="345" t="s">
        <v>566</v>
      </c>
      <c r="M37" s="345" t="s">
        <v>566</v>
      </c>
      <c r="O37" s="776" t="str">
        <f t="shared" si="0"/>
        <v/>
      </c>
      <c r="P37" s="776" t="str">
        <f t="shared" si="1"/>
        <v/>
      </c>
      <c r="Q37" s="776" t="str">
        <f t="shared" si="2"/>
        <v/>
      </c>
    </row>
    <row r="38" spans="1:51" ht="14" customHeight="1">
      <c r="A38" s="528" t="s">
        <v>1827</v>
      </c>
      <c r="B38" s="692" t="s">
        <v>929</v>
      </c>
      <c r="C38" s="654">
        <v>0</v>
      </c>
      <c r="D38" s="654">
        <v>0</v>
      </c>
      <c r="E38" s="531">
        <f t="shared" si="17"/>
        <v>0</v>
      </c>
      <c r="F38" s="654">
        <v>0</v>
      </c>
      <c r="G38" s="531">
        <f t="shared" si="18"/>
        <v>0</v>
      </c>
      <c r="H38" s="531">
        <f>'Production Budget - DETAILED'!G41</f>
        <v>0</v>
      </c>
      <c r="I38" s="569">
        <f t="shared" si="19"/>
        <v>0</v>
      </c>
      <c r="J38" s="667"/>
      <c r="K38" s="345" t="s">
        <v>566</v>
      </c>
      <c r="L38" s="345" t="s">
        <v>566</v>
      </c>
      <c r="M38" s="345" t="s">
        <v>566</v>
      </c>
      <c r="O38" s="776" t="str">
        <f t="shared" si="0"/>
        <v/>
      </c>
      <c r="P38" s="776" t="str">
        <f t="shared" si="1"/>
        <v/>
      </c>
      <c r="Q38" s="776" t="str">
        <f t="shared" si="2"/>
        <v/>
      </c>
    </row>
    <row r="39" spans="1:51" ht="14" customHeight="1">
      <c r="A39" s="528" t="s">
        <v>1828</v>
      </c>
      <c r="B39" s="692" t="s">
        <v>914</v>
      </c>
      <c r="C39" s="654">
        <v>0</v>
      </c>
      <c r="D39" s="654">
        <v>0</v>
      </c>
      <c r="E39" s="531">
        <f t="shared" ref="E39" si="20">+C39+D39</f>
        <v>0</v>
      </c>
      <c r="F39" s="654">
        <v>0</v>
      </c>
      <c r="G39" s="531">
        <f t="shared" ref="G39" si="21">+E39+F39</f>
        <v>0</v>
      </c>
      <c r="H39" s="531">
        <f>'Production Budget - DETAILED'!G42</f>
        <v>0</v>
      </c>
      <c r="I39" s="569">
        <f t="shared" ref="I39" si="22">+H39-G39</f>
        <v>0</v>
      </c>
      <c r="J39" s="667"/>
      <c r="K39" s="345" t="s">
        <v>566</v>
      </c>
      <c r="L39" s="345" t="s">
        <v>566</v>
      </c>
      <c r="M39" s="345" t="s">
        <v>566</v>
      </c>
      <c r="O39" s="776" t="str">
        <f t="shared" ref="O39" si="23">IF(OR(K39="Oui",K39="Yes"),G39,"")</f>
        <v/>
      </c>
      <c r="P39" s="776" t="str">
        <f t="shared" ref="P39" si="24">IF(OR(L39="Oui",L39="Yes"),G39,"")</f>
        <v/>
      </c>
      <c r="Q39" s="776" t="str">
        <f t="shared" ref="Q39" si="25">IF(OR(M39="Oui",M39="Yes"),G39,"")</f>
        <v/>
      </c>
    </row>
    <row r="40" spans="1:51" ht="14" customHeight="1">
      <c r="A40" s="528" t="s">
        <v>1829</v>
      </c>
      <c r="B40" s="692" t="s">
        <v>23</v>
      </c>
      <c r="C40" s="654">
        <v>0</v>
      </c>
      <c r="D40" s="654">
        <v>0</v>
      </c>
      <c r="E40" s="531">
        <f t="shared" ref="E40" si="26">+C40+D40</f>
        <v>0</v>
      </c>
      <c r="F40" s="654">
        <v>0</v>
      </c>
      <c r="G40" s="531">
        <f t="shared" ref="G40" si="27">+E40+F40</f>
        <v>0</v>
      </c>
      <c r="H40" s="531">
        <f>'Production Budget - DETAILED'!G43</f>
        <v>0</v>
      </c>
      <c r="I40" s="569">
        <f t="shared" ref="I40" si="28">+H40-G40</f>
        <v>0</v>
      </c>
      <c r="J40" s="667"/>
      <c r="K40" s="345" t="s">
        <v>566</v>
      </c>
      <c r="L40" s="345" t="s">
        <v>566</v>
      </c>
      <c r="M40" s="345" t="s">
        <v>566</v>
      </c>
      <c r="O40" s="776" t="str">
        <f t="shared" ref="O40" si="29">IF(OR(K40="Oui",K40="Yes"),G40,"")</f>
        <v/>
      </c>
      <c r="P40" s="776" t="str">
        <f t="shared" ref="P40" si="30">IF(OR(L40="Oui",L40="Yes"),G40,"")</f>
        <v/>
      </c>
      <c r="Q40" s="776" t="str">
        <f t="shared" ref="Q40" si="31">IF(OR(M40="Oui",M40="Yes"),G40,"")</f>
        <v/>
      </c>
    </row>
    <row r="41" spans="1:51" ht="14" customHeight="1">
      <c r="A41" s="540" t="s">
        <v>2877</v>
      </c>
      <c r="B41" s="692" t="s">
        <v>915</v>
      </c>
      <c r="C41" s="654">
        <v>0</v>
      </c>
      <c r="D41" s="654">
        <v>0</v>
      </c>
      <c r="E41" s="531">
        <f t="shared" si="17"/>
        <v>0</v>
      </c>
      <c r="F41" s="654">
        <v>0</v>
      </c>
      <c r="G41" s="531">
        <f t="shared" si="18"/>
        <v>0</v>
      </c>
      <c r="H41" s="531">
        <f>'Production Budget - DETAILED'!G44</f>
        <v>0</v>
      </c>
      <c r="I41" s="569">
        <f t="shared" si="19"/>
        <v>0</v>
      </c>
      <c r="J41" s="667"/>
      <c r="K41" s="345" t="s">
        <v>566</v>
      </c>
      <c r="L41" s="345" t="s">
        <v>566</v>
      </c>
      <c r="M41" s="345" t="s">
        <v>566</v>
      </c>
      <c r="O41" s="776" t="str">
        <f t="shared" si="0"/>
        <v/>
      </c>
      <c r="P41" s="776" t="str">
        <f t="shared" si="1"/>
        <v/>
      </c>
      <c r="Q41" s="776" t="str">
        <f t="shared" si="2"/>
        <v/>
      </c>
    </row>
    <row r="42" spans="1:51" ht="14" customHeight="1">
      <c r="A42" s="528" t="s">
        <v>1831</v>
      </c>
      <c r="B42" s="692" t="s">
        <v>897</v>
      </c>
      <c r="C42" s="654">
        <v>0</v>
      </c>
      <c r="D42" s="654">
        <v>0</v>
      </c>
      <c r="E42" s="531">
        <f t="shared" si="17"/>
        <v>0</v>
      </c>
      <c r="F42" s="654">
        <v>0</v>
      </c>
      <c r="G42" s="531">
        <f t="shared" si="18"/>
        <v>0</v>
      </c>
      <c r="H42" s="531">
        <f>'Production Budget - DETAILED'!G45</f>
        <v>0</v>
      </c>
      <c r="I42" s="569">
        <f t="shared" si="19"/>
        <v>0</v>
      </c>
      <c r="J42" s="667"/>
      <c r="K42" s="345" t="s">
        <v>566</v>
      </c>
      <c r="L42" s="345" t="s">
        <v>566</v>
      </c>
      <c r="M42" s="345" t="s">
        <v>566</v>
      </c>
      <c r="O42" s="776" t="str">
        <f t="shared" si="0"/>
        <v/>
      </c>
      <c r="P42" s="776" t="str">
        <f t="shared" si="1"/>
        <v/>
      </c>
      <c r="Q42" s="776" t="str">
        <f t="shared" si="2"/>
        <v/>
      </c>
    </row>
    <row r="43" spans="1:51" ht="14" customHeight="1">
      <c r="A43" s="533"/>
      <c r="B43" s="534" t="s">
        <v>1832</v>
      </c>
      <c r="C43" s="535">
        <f>SUM(C29:C42)</f>
        <v>0</v>
      </c>
      <c r="D43" s="535">
        <f t="shared" ref="D43:I43" si="32">SUM(D29:D42)</f>
        <v>0</v>
      </c>
      <c r="E43" s="535">
        <f t="shared" si="32"/>
        <v>0</v>
      </c>
      <c r="F43" s="535">
        <f t="shared" si="32"/>
        <v>0</v>
      </c>
      <c r="G43" s="535">
        <f t="shared" si="32"/>
        <v>0</v>
      </c>
      <c r="H43" s="535">
        <f t="shared" si="32"/>
        <v>0</v>
      </c>
      <c r="I43" s="535">
        <f t="shared" si="32"/>
        <v>0</v>
      </c>
      <c r="J43" s="738"/>
      <c r="K43" s="738"/>
      <c r="L43" s="738"/>
      <c r="M43" s="738"/>
      <c r="N43" s="738"/>
      <c r="O43" s="783"/>
      <c r="P43" s="783"/>
      <c r="Q43" s="783"/>
    </row>
    <row r="44" spans="1:51" ht="14" customHeight="1">
      <c r="A44" s="542"/>
      <c r="B44" s="541"/>
      <c r="C44" s="537"/>
      <c r="D44" s="537"/>
      <c r="E44" s="537"/>
      <c r="F44" s="537"/>
      <c r="G44" s="537"/>
      <c r="H44" s="537"/>
      <c r="I44" s="832"/>
      <c r="J44" s="468"/>
      <c r="K44" s="468"/>
      <c r="L44" s="468"/>
      <c r="M44" s="468"/>
      <c r="N44" s="468"/>
      <c r="O44" s="782"/>
      <c r="P44" s="782"/>
      <c r="Q44" s="782"/>
    </row>
    <row r="45" spans="1:51" s="468" customFormat="1" ht="14">
      <c r="A45" s="524" t="s">
        <v>1833</v>
      </c>
      <c r="B45" s="525" t="s">
        <v>2567</v>
      </c>
      <c r="C45" s="526"/>
      <c r="D45" s="527"/>
      <c r="E45" s="527"/>
      <c r="F45" s="527"/>
      <c r="G45" s="527"/>
      <c r="H45" s="527"/>
      <c r="I45" s="830"/>
      <c r="O45" s="782"/>
      <c r="P45" s="782"/>
      <c r="Q45" s="782"/>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row>
    <row r="46" spans="1:51" ht="14" customHeight="1">
      <c r="A46" s="543" t="s">
        <v>1834</v>
      </c>
      <c r="B46" s="692" t="s">
        <v>932</v>
      </c>
      <c r="C46" s="654">
        <v>0</v>
      </c>
      <c r="D46" s="654">
        <v>0</v>
      </c>
      <c r="E46" s="531">
        <f t="shared" ref="E46:E58" si="33">+C46+D46</f>
        <v>0</v>
      </c>
      <c r="F46" s="654">
        <v>0</v>
      </c>
      <c r="G46" s="531">
        <f t="shared" ref="G46:G58" si="34">+E46+F46</f>
        <v>0</v>
      </c>
      <c r="H46" s="531">
        <f>'Production Budget - DETAILED'!G50</f>
        <v>0</v>
      </c>
      <c r="I46" s="569">
        <f t="shared" ref="I46:I58" si="35">+H46-G46</f>
        <v>0</v>
      </c>
      <c r="J46" s="667"/>
      <c r="K46" s="345" t="s">
        <v>566</v>
      </c>
      <c r="L46" s="345" t="s">
        <v>566</v>
      </c>
      <c r="M46" s="345" t="s">
        <v>566</v>
      </c>
      <c r="O46" s="776" t="str">
        <f t="shared" si="0"/>
        <v/>
      </c>
      <c r="P46" s="776" t="str">
        <f t="shared" si="1"/>
        <v/>
      </c>
      <c r="Q46" s="776" t="str">
        <f t="shared" si="2"/>
        <v/>
      </c>
    </row>
    <row r="47" spans="1:51" ht="14" customHeight="1">
      <c r="A47" s="543" t="s">
        <v>1835</v>
      </c>
      <c r="B47" s="692" t="s">
        <v>933</v>
      </c>
      <c r="C47" s="654">
        <v>0</v>
      </c>
      <c r="D47" s="654">
        <v>0</v>
      </c>
      <c r="E47" s="531">
        <f t="shared" si="33"/>
        <v>0</v>
      </c>
      <c r="F47" s="654">
        <v>0</v>
      </c>
      <c r="G47" s="531">
        <f t="shared" si="34"/>
        <v>0</v>
      </c>
      <c r="H47" s="531">
        <f>'Production Budget - DETAILED'!G51</f>
        <v>0</v>
      </c>
      <c r="I47" s="569">
        <f t="shared" si="35"/>
        <v>0</v>
      </c>
      <c r="J47" s="667"/>
      <c r="K47" s="345" t="s">
        <v>566</v>
      </c>
      <c r="L47" s="345" t="s">
        <v>566</v>
      </c>
      <c r="M47" s="345" t="s">
        <v>566</v>
      </c>
      <c r="O47" s="776" t="str">
        <f t="shared" si="0"/>
        <v/>
      </c>
      <c r="P47" s="776" t="str">
        <f t="shared" si="1"/>
        <v/>
      </c>
      <c r="Q47" s="776" t="str">
        <f t="shared" si="2"/>
        <v/>
      </c>
    </row>
    <row r="48" spans="1:51" ht="14" customHeight="1">
      <c r="A48" s="543" t="s">
        <v>1836</v>
      </c>
      <c r="B48" s="692" t="s">
        <v>934</v>
      </c>
      <c r="C48" s="654">
        <v>0</v>
      </c>
      <c r="D48" s="654">
        <v>0</v>
      </c>
      <c r="E48" s="531">
        <f t="shared" ref="E48" si="36">+C48+D48</f>
        <v>0</v>
      </c>
      <c r="F48" s="654">
        <v>0</v>
      </c>
      <c r="G48" s="531">
        <f t="shared" ref="G48" si="37">+E48+F48</f>
        <v>0</v>
      </c>
      <c r="H48" s="531">
        <f>'Production Budget - DETAILED'!G52</f>
        <v>0</v>
      </c>
      <c r="I48" s="569">
        <f t="shared" ref="I48" si="38">+H48-G48</f>
        <v>0</v>
      </c>
      <c r="J48" s="667"/>
      <c r="K48" s="345" t="s">
        <v>566</v>
      </c>
      <c r="L48" s="345" t="s">
        <v>566</v>
      </c>
      <c r="M48" s="345" t="s">
        <v>566</v>
      </c>
      <c r="O48" s="776" t="str">
        <f t="shared" ref="O48" si="39">IF(OR(K48="Oui",K48="Yes"),G48,"")</f>
        <v/>
      </c>
      <c r="P48" s="776" t="str">
        <f t="shared" ref="P48" si="40">IF(OR(L48="Oui",L48="Yes"),G48,"")</f>
        <v/>
      </c>
      <c r="Q48" s="776" t="str">
        <f t="shared" ref="Q48" si="41">IF(OR(M48="Oui",M48="Yes"),G48,"")</f>
        <v/>
      </c>
    </row>
    <row r="49" spans="1:51" ht="14" customHeight="1">
      <c r="A49" s="543" t="s">
        <v>2878</v>
      </c>
      <c r="B49" s="692" t="s">
        <v>935</v>
      </c>
      <c r="C49" s="654">
        <v>0</v>
      </c>
      <c r="D49" s="654">
        <v>0</v>
      </c>
      <c r="E49" s="531">
        <f t="shared" si="33"/>
        <v>0</v>
      </c>
      <c r="F49" s="654">
        <v>0</v>
      </c>
      <c r="G49" s="531">
        <f t="shared" si="34"/>
        <v>0</v>
      </c>
      <c r="H49" s="531">
        <f>'Production Budget - DETAILED'!G53</f>
        <v>0</v>
      </c>
      <c r="I49" s="569">
        <f t="shared" si="35"/>
        <v>0</v>
      </c>
      <c r="J49" s="667"/>
      <c r="K49" s="345" t="s">
        <v>566</v>
      </c>
      <c r="L49" s="345" t="s">
        <v>566</v>
      </c>
      <c r="M49" s="345" t="s">
        <v>566</v>
      </c>
      <c r="O49" s="776" t="str">
        <f t="shared" si="0"/>
        <v/>
      </c>
      <c r="P49" s="776" t="str">
        <f t="shared" si="1"/>
        <v/>
      </c>
      <c r="Q49" s="776" t="str">
        <f t="shared" si="2"/>
        <v/>
      </c>
    </row>
    <row r="50" spans="1:51" ht="14" customHeight="1">
      <c r="A50" s="543" t="s">
        <v>1837</v>
      </c>
      <c r="B50" s="692" t="s">
        <v>936</v>
      </c>
      <c r="C50" s="654">
        <v>0</v>
      </c>
      <c r="D50" s="654">
        <v>0</v>
      </c>
      <c r="E50" s="531">
        <f t="shared" si="33"/>
        <v>0</v>
      </c>
      <c r="F50" s="654">
        <v>0</v>
      </c>
      <c r="G50" s="531">
        <f t="shared" si="34"/>
        <v>0</v>
      </c>
      <c r="H50" s="531">
        <f>'Production Budget - DETAILED'!G54</f>
        <v>0</v>
      </c>
      <c r="I50" s="569">
        <f t="shared" si="35"/>
        <v>0</v>
      </c>
      <c r="J50" s="667"/>
      <c r="K50" s="345" t="s">
        <v>566</v>
      </c>
      <c r="L50" s="345" t="s">
        <v>566</v>
      </c>
      <c r="M50" s="345" t="s">
        <v>566</v>
      </c>
      <c r="O50" s="776" t="str">
        <f t="shared" si="0"/>
        <v/>
      </c>
      <c r="P50" s="776" t="str">
        <f t="shared" si="1"/>
        <v/>
      </c>
      <c r="Q50" s="776" t="str">
        <f t="shared" si="2"/>
        <v/>
      </c>
    </row>
    <row r="51" spans="1:51" ht="14" customHeight="1">
      <c r="A51" s="545" t="s">
        <v>2514</v>
      </c>
      <c r="B51" s="692" t="s">
        <v>937</v>
      </c>
      <c r="C51" s="654">
        <v>0</v>
      </c>
      <c r="D51" s="654">
        <v>0</v>
      </c>
      <c r="E51" s="531">
        <f t="shared" si="33"/>
        <v>0</v>
      </c>
      <c r="F51" s="654">
        <v>0</v>
      </c>
      <c r="G51" s="531">
        <f t="shared" si="34"/>
        <v>0</v>
      </c>
      <c r="H51" s="531">
        <f>'Production Budget - DETAILED'!G55</f>
        <v>0</v>
      </c>
      <c r="I51" s="569">
        <f t="shared" si="35"/>
        <v>0</v>
      </c>
      <c r="J51" s="667"/>
      <c r="K51" s="345" t="s">
        <v>566</v>
      </c>
      <c r="L51" s="345" t="s">
        <v>566</v>
      </c>
      <c r="M51" s="345" t="s">
        <v>566</v>
      </c>
      <c r="O51" s="776" t="str">
        <f t="shared" si="0"/>
        <v/>
      </c>
      <c r="P51" s="776" t="str">
        <f t="shared" si="1"/>
        <v/>
      </c>
      <c r="Q51" s="776" t="str">
        <f t="shared" si="2"/>
        <v/>
      </c>
    </row>
    <row r="52" spans="1:51" ht="16.5" customHeight="1">
      <c r="A52" s="545" t="s">
        <v>2515</v>
      </c>
      <c r="B52" s="692" t="s">
        <v>938</v>
      </c>
      <c r="C52" s="654">
        <v>0</v>
      </c>
      <c r="D52" s="654">
        <v>0</v>
      </c>
      <c r="E52" s="531">
        <f t="shared" si="33"/>
        <v>0</v>
      </c>
      <c r="F52" s="654">
        <v>0</v>
      </c>
      <c r="G52" s="531">
        <f t="shared" si="34"/>
        <v>0</v>
      </c>
      <c r="H52" s="531">
        <f>'Production Budget - DETAILED'!G56</f>
        <v>0</v>
      </c>
      <c r="I52" s="569">
        <f t="shared" si="35"/>
        <v>0</v>
      </c>
      <c r="J52" s="667"/>
      <c r="K52" s="345" t="s">
        <v>566</v>
      </c>
      <c r="L52" s="345" t="s">
        <v>566</v>
      </c>
      <c r="M52" s="345" t="s">
        <v>566</v>
      </c>
      <c r="O52" s="776" t="str">
        <f t="shared" si="0"/>
        <v/>
      </c>
      <c r="P52" s="776" t="str">
        <f t="shared" si="1"/>
        <v/>
      </c>
      <c r="Q52" s="776" t="str">
        <f t="shared" si="2"/>
        <v/>
      </c>
    </row>
    <row r="53" spans="1:51" ht="14" customHeight="1">
      <c r="A53" s="543" t="s">
        <v>1838</v>
      </c>
      <c r="B53" s="692" t="s">
        <v>929</v>
      </c>
      <c r="C53" s="654">
        <v>0</v>
      </c>
      <c r="D53" s="654">
        <v>0</v>
      </c>
      <c r="E53" s="531">
        <f t="shared" si="33"/>
        <v>0</v>
      </c>
      <c r="F53" s="654">
        <v>0</v>
      </c>
      <c r="G53" s="531">
        <f t="shared" si="34"/>
        <v>0</v>
      </c>
      <c r="H53" s="531">
        <f>'Production Budget - DETAILED'!G57</f>
        <v>0</v>
      </c>
      <c r="I53" s="569">
        <f t="shared" si="35"/>
        <v>0</v>
      </c>
      <c r="J53" s="667"/>
      <c r="K53" s="345" t="s">
        <v>566</v>
      </c>
      <c r="L53" s="345" t="s">
        <v>566</v>
      </c>
      <c r="M53" s="345" t="s">
        <v>566</v>
      </c>
      <c r="O53" s="776" t="str">
        <f t="shared" si="0"/>
        <v/>
      </c>
      <c r="P53" s="776" t="str">
        <f t="shared" si="1"/>
        <v/>
      </c>
      <c r="Q53" s="776" t="str">
        <f t="shared" si="2"/>
        <v/>
      </c>
    </row>
    <row r="54" spans="1:51" ht="14" customHeight="1">
      <c r="A54" s="543" t="s">
        <v>1839</v>
      </c>
      <c r="B54" s="692" t="s">
        <v>914</v>
      </c>
      <c r="C54" s="654">
        <v>0</v>
      </c>
      <c r="D54" s="654">
        <v>0</v>
      </c>
      <c r="E54" s="531">
        <f t="shared" si="33"/>
        <v>0</v>
      </c>
      <c r="F54" s="654">
        <v>0</v>
      </c>
      <c r="G54" s="531">
        <f t="shared" si="34"/>
        <v>0</v>
      </c>
      <c r="H54" s="531">
        <f>'Production Budget - DETAILED'!G58</f>
        <v>0</v>
      </c>
      <c r="I54" s="569">
        <f t="shared" si="35"/>
        <v>0</v>
      </c>
      <c r="J54" s="667"/>
      <c r="K54" s="345" t="s">
        <v>566</v>
      </c>
      <c r="L54" s="345" t="s">
        <v>566</v>
      </c>
      <c r="M54" s="345" t="s">
        <v>566</v>
      </c>
      <c r="O54" s="776" t="str">
        <f t="shared" si="0"/>
        <v/>
      </c>
      <c r="P54" s="776" t="str">
        <f t="shared" si="1"/>
        <v/>
      </c>
      <c r="Q54" s="776" t="str">
        <f t="shared" si="2"/>
        <v/>
      </c>
    </row>
    <row r="55" spans="1:51" ht="14" customHeight="1">
      <c r="A55" s="543" t="s">
        <v>1840</v>
      </c>
      <c r="B55" s="692" t="s">
        <v>939</v>
      </c>
      <c r="C55" s="654">
        <v>0</v>
      </c>
      <c r="D55" s="654">
        <v>0</v>
      </c>
      <c r="E55" s="531">
        <f t="shared" si="33"/>
        <v>0</v>
      </c>
      <c r="F55" s="654">
        <v>0</v>
      </c>
      <c r="G55" s="531">
        <f t="shared" si="34"/>
        <v>0</v>
      </c>
      <c r="H55" s="531">
        <f>'Production Budget - DETAILED'!G59</f>
        <v>0</v>
      </c>
      <c r="I55" s="569">
        <f t="shared" si="35"/>
        <v>0</v>
      </c>
      <c r="J55" s="667"/>
      <c r="K55" s="345" t="s">
        <v>566</v>
      </c>
      <c r="L55" s="345" t="s">
        <v>566</v>
      </c>
      <c r="M55" s="345" t="s">
        <v>566</v>
      </c>
      <c r="O55" s="776" t="str">
        <f t="shared" si="0"/>
        <v/>
      </c>
      <c r="P55" s="776" t="str">
        <f t="shared" si="1"/>
        <v/>
      </c>
      <c r="Q55" s="776" t="str">
        <f t="shared" si="2"/>
        <v/>
      </c>
    </row>
    <row r="56" spans="1:51" ht="14" customHeight="1">
      <c r="A56" s="543" t="s">
        <v>1841</v>
      </c>
      <c r="B56" s="692" t="s">
        <v>915</v>
      </c>
      <c r="C56" s="654">
        <v>0</v>
      </c>
      <c r="D56" s="654">
        <v>0</v>
      </c>
      <c r="E56" s="531">
        <f t="shared" ref="E56" si="42">+C56+D56</f>
        <v>0</v>
      </c>
      <c r="F56" s="654">
        <v>0</v>
      </c>
      <c r="G56" s="531">
        <f t="shared" ref="G56" si="43">+E56+F56</f>
        <v>0</v>
      </c>
      <c r="H56" s="531">
        <f>'Production Budget - DETAILED'!G60</f>
        <v>0</v>
      </c>
      <c r="I56" s="569">
        <f t="shared" ref="I56" si="44">+H56-G56</f>
        <v>0</v>
      </c>
      <c r="J56" s="667"/>
      <c r="K56" s="345" t="s">
        <v>566</v>
      </c>
      <c r="L56" s="345" t="s">
        <v>566</v>
      </c>
      <c r="M56" s="345" t="s">
        <v>566</v>
      </c>
      <c r="O56" s="776" t="str">
        <f t="shared" ref="O56" si="45">IF(OR(K56="Oui",K56="Yes"),G56,"")</f>
        <v/>
      </c>
      <c r="P56" s="776" t="str">
        <f t="shared" ref="P56" si="46">IF(OR(L56="Oui",L56="Yes"),G56,"")</f>
        <v/>
      </c>
      <c r="Q56" s="776" t="str">
        <f t="shared" ref="Q56" si="47">IF(OR(M56="Oui",M56="Yes"),G56,"")</f>
        <v/>
      </c>
    </row>
    <row r="57" spans="1:51" ht="14" customHeight="1">
      <c r="A57" s="543" t="s">
        <v>2879</v>
      </c>
      <c r="B57" s="692" t="s">
        <v>940</v>
      </c>
      <c r="C57" s="654">
        <v>0</v>
      </c>
      <c r="D57" s="654">
        <v>0</v>
      </c>
      <c r="E57" s="531">
        <f t="shared" si="33"/>
        <v>0</v>
      </c>
      <c r="F57" s="654">
        <v>0</v>
      </c>
      <c r="G57" s="531">
        <f t="shared" si="34"/>
        <v>0</v>
      </c>
      <c r="H57" s="531">
        <f>'Production Budget - DETAILED'!G61</f>
        <v>0</v>
      </c>
      <c r="I57" s="569">
        <f t="shared" si="35"/>
        <v>0</v>
      </c>
      <c r="J57" s="667"/>
      <c r="K57" s="345" t="s">
        <v>566</v>
      </c>
      <c r="L57" s="345" t="s">
        <v>566</v>
      </c>
      <c r="M57" s="345" t="s">
        <v>566</v>
      </c>
      <c r="O57" s="776" t="str">
        <f t="shared" si="0"/>
        <v/>
      </c>
      <c r="P57" s="776" t="str">
        <f t="shared" si="1"/>
        <v/>
      </c>
      <c r="Q57" s="776" t="str">
        <f t="shared" si="2"/>
        <v/>
      </c>
    </row>
    <row r="58" spans="1:51" ht="14" customHeight="1">
      <c r="A58" s="543" t="s">
        <v>1842</v>
      </c>
      <c r="B58" s="692" t="s">
        <v>897</v>
      </c>
      <c r="C58" s="654">
        <v>0</v>
      </c>
      <c r="D58" s="654">
        <v>0</v>
      </c>
      <c r="E58" s="531">
        <f t="shared" si="33"/>
        <v>0</v>
      </c>
      <c r="F58" s="654">
        <v>0</v>
      </c>
      <c r="G58" s="531">
        <f t="shared" si="34"/>
        <v>0</v>
      </c>
      <c r="H58" s="531">
        <f>'Production Budget - DETAILED'!G62</f>
        <v>0</v>
      </c>
      <c r="I58" s="569">
        <f t="shared" si="35"/>
        <v>0</v>
      </c>
      <c r="J58" s="667"/>
      <c r="K58" s="345" t="s">
        <v>566</v>
      </c>
      <c r="L58" s="345" t="s">
        <v>566</v>
      </c>
      <c r="M58" s="345" t="s">
        <v>566</v>
      </c>
      <c r="O58" s="776" t="str">
        <f t="shared" si="0"/>
        <v/>
      </c>
      <c r="P58" s="776" t="str">
        <f t="shared" si="1"/>
        <v/>
      </c>
      <c r="Q58" s="776" t="str">
        <f t="shared" si="2"/>
        <v/>
      </c>
    </row>
    <row r="59" spans="1:51" ht="14" customHeight="1">
      <c r="A59" s="533"/>
      <c r="B59" s="534" t="s">
        <v>1843</v>
      </c>
      <c r="C59" s="535">
        <f t="shared" ref="C59:H59" si="48">SUM(C46:C58)</f>
        <v>0</v>
      </c>
      <c r="D59" s="535">
        <f t="shared" si="48"/>
        <v>0</v>
      </c>
      <c r="E59" s="535">
        <f t="shared" si="48"/>
        <v>0</v>
      </c>
      <c r="F59" s="535">
        <f t="shared" si="48"/>
        <v>0</v>
      </c>
      <c r="G59" s="535">
        <f t="shared" si="48"/>
        <v>0</v>
      </c>
      <c r="H59" s="535">
        <f t="shared" si="48"/>
        <v>0</v>
      </c>
      <c r="I59" s="831">
        <f>+H59-G59</f>
        <v>0</v>
      </c>
      <c r="J59" s="738"/>
      <c r="K59" s="738"/>
      <c r="L59" s="738"/>
      <c r="M59" s="738"/>
      <c r="N59" s="738"/>
      <c r="O59" s="783"/>
      <c r="P59" s="783"/>
      <c r="Q59" s="783"/>
    </row>
    <row r="60" spans="1:51" ht="14" customHeight="1">
      <c r="A60" s="533"/>
      <c r="B60" s="541"/>
      <c r="C60" s="537"/>
      <c r="D60" s="537"/>
      <c r="E60" s="537"/>
      <c r="F60" s="537"/>
      <c r="G60" s="537"/>
      <c r="H60" s="537"/>
      <c r="I60" s="832"/>
      <c r="J60" s="468"/>
      <c r="K60" s="468"/>
      <c r="L60" s="468"/>
      <c r="M60" s="468"/>
      <c r="N60" s="468"/>
      <c r="O60" s="782"/>
      <c r="P60" s="782"/>
      <c r="Q60" s="782"/>
    </row>
    <row r="61" spans="1:51" s="468" customFormat="1" ht="14">
      <c r="A61" s="524" t="s">
        <v>1844</v>
      </c>
      <c r="B61" s="525" t="s">
        <v>2568</v>
      </c>
      <c r="C61" s="526"/>
      <c r="D61" s="527"/>
      <c r="E61" s="527"/>
      <c r="F61" s="527"/>
      <c r="G61" s="527"/>
      <c r="H61" s="527"/>
      <c r="I61" s="830"/>
      <c r="O61" s="782"/>
      <c r="P61" s="782"/>
      <c r="Q61" s="782"/>
      <c r="R61" s="581"/>
      <c r="S61" s="581"/>
      <c r="T61" s="581"/>
      <c r="U61" s="581"/>
      <c r="V61" s="581"/>
      <c r="W61" s="58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c r="AY61" s="581"/>
    </row>
    <row r="62" spans="1:51" ht="14" customHeight="1">
      <c r="A62" s="546" t="s">
        <v>2516</v>
      </c>
      <c r="B62" s="692" t="s">
        <v>942</v>
      </c>
      <c r="C62" s="654">
        <v>0</v>
      </c>
      <c r="D62" s="654">
        <v>0</v>
      </c>
      <c r="E62" s="531">
        <f t="shared" ref="E62:E72" si="49">+C62+D62</f>
        <v>0</v>
      </c>
      <c r="F62" s="654">
        <v>0</v>
      </c>
      <c r="G62" s="531">
        <f t="shared" ref="G62:G72" si="50">+E62+F62</f>
        <v>0</v>
      </c>
      <c r="H62" s="531">
        <f>'Production Budget - DETAILED'!G68</f>
        <v>0</v>
      </c>
      <c r="I62" s="569">
        <f t="shared" ref="I62:I72" si="51">+H62-G62</f>
        <v>0</v>
      </c>
      <c r="J62" s="667"/>
      <c r="K62" s="345" t="s">
        <v>566</v>
      </c>
      <c r="L62" s="345" t="s">
        <v>566</v>
      </c>
      <c r="M62" s="345" t="s">
        <v>566</v>
      </c>
      <c r="O62" s="776" t="str">
        <f t="shared" si="0"/>
        <v/>
      </c>
      <c r="P62" s="776" t="str">
        <f t="shared" si="1"/>
        <v/>
      </c>
      <c r="Q62" s="776" t="str">
        <f t="shared" si="2"/>
        <v/>
      </c>
    </row>
    <row r="63" spans="1:51" ht="14" customHeight="1">
      <c r="A63" s="545" t="s">
        <v>2880</v>
      </c>
      <c r="B63" s="692" t="s">
        <v>943</v>
      </c>
      <c r="C63" s="654">
        <v>0</v>
      </c>
      <c r="D63" s="654">
        <v>0</v>
      </c>
      <c r="E63" s="531">
        <f t="shared" ref="E63" si="52">+C63+D63</f>
        <v>0</v>
      </c>
      <c r="F63" s="654">
        <v>0</v>
      </c>
      <c r="G63" s="531">
        <f t="shared" ref="G63" si="53">+E63+F63</f>
        <v>0</v>
      </c>
      <c r="H63" s="531">
        <f>'Production Budget - DETAILED'!G69</f>
        <v>0</v>
      </c>
      <c r="I63" s="569">
        <f t="shared" ref="I63" si="54">+H63-G63</f>
        <v>0</v>
      </c>
      <c r="J63" s="667"/>
      <c r="K63" s="345" t="s">
        <v>566</v>
      </c>
      <c r="L63" s="345" t="s">
        <v>566</v>
      </c>
      <c r="M63" s="345" t="s">
        <v>566</v>
      </c>
      <c r="O63" s="776" t="str">
        <f t="shared" ref="O63" si="55">IF(OR(K63="Oui",K63="Yes"),G63,"")</f>
        <v/>
      </c>
      <c r="P63" s="776" t="str">
        <f t="shared" ref="P63" si="56">IF(OR(L63="Oui",L63="Yes"),G63,"")</f>
        <v/>
      </c>
      <c r="Q63" s="776" t="str">
        <f t="shared" ref="Q63" si="57">IF(OR(M63="Oui",M63="Yes"),G63,"")</f>
        <v/>
      </c>
    </row>
    <row r="64" spans="1:51" ht="14" customHeight="1">
      <c r="A64" s="543" t="s">
        <v>1845</v>
      </c>
      <c r="B64" s="692" t="s">
        <v>944</v>
      </c>
      <c r="C64" s="654">
        <v>0</v>
      </c>
      <c r="D64" s="654">
        <v>0</v>
      </c>
      <c r="E64" s="531">
        <f t="shared" si="49"/>
        <v>0</v>
      </c>
      <c r="F64" s="654">
        <v>0</v>
      </c>
      <c r="G64" s="531">
        <f t="shared" si="50"/>
        <v>0</v>
      </c>
      <c r="H64" s="531">
        <f>'Production Budget - DETAILED'!G70</f>
        <v>0</v>
      </c>
      <c r="I64" s="569">
        <f t="shared" si="51"/>
        <v>0</v>
      </c>
      <c r="J64" s="667"/>
      <c r="K64" s="345" t="s">
        <v>566</v>
      </c>
      <c r="L64" s="345" t="s">
        <v>566</v>
      </c>
      <c r="M64" s="345" t="s">
        <v>566</v>
      </c>
      <c r="O64" s="776" t="str">
        <f t="shared" si="0"/>
        <v/>
      </c>
      <c r="P64" s="776" t="str">
        <f t="shared" si="1"/>
        <v/>
      </c>
      <c r="Q64" s="776" t="str">
        <f t="shared" si="2"/>
        <v/>
      </c>
    </row>
    <row r="65" spans="1:51" ht="14" customHeight="1">
      <c r="A65" s="543" t="s">
        <v>1846</v>
      </c>
      <c r="B65" s="692" t="s">
        <v>945</v>
      </c>
      <c r="C65" s="654">
        <v>0</v>
      </c>
      <c r="D65" s="654">
        <v>0</v>
      </c>
      <c r="E65" s="531">
        <f t="shared" si="49"/>
        <v>0</v>
      </c>
      <c r="F65" s="654">
        <v>0</v>
      </c>
      <c r="G65" s="531">
        <f t="shared" si="50"/>
        <v>0</v>
      </c>
      <c r="H65" s="531">
        <f>'Production Budget - DETAILED'!G71</f>
        <v>0</v>
      </c>
      <c r="I65" s="569">
        <f t="shared" si="51"/>
        <v>0</v>
      </c>
      <c r="J65" s="667"/>
      <c r="K65" s="345" t="s">
        <v>566</v>
      </c>
      <c r="L65" s="345" t="s">
        <v>566</v>
      </c>
      <c r="M65" s="345" t="s">
        <v>566</v>
      </c>
      <c r="O65" s="776" t="str">
        <f t="shared" si="0"/>
        <v/>
      </c>
      <c r="P65" s="776" t="str">
        <f t="shared" si="1"/>
        <v/>
      </c>
      <c r="Q65" s="776" t="str">
        <f t="shared" si="2"/>
        <v/>
      </c>
    </row>
    <row r="66" spans="1:51" ht="14" customHeight="1">
      <c r="A66" s="543" t="s">
        <v>1847</v>
      </c>
      <c r="B66" s="692" t="s">
        <v>946</v>
      </c>
      <c r="C66" s="654">
        <v>0</v>
      </c>
      <c r="D66" s="654">
        <v>0</v>
      </c>
      <c r="E66" s="531">
        <f t="shared" si="49"/>
        <v>0</v>
      </c>
      <c r="F66" s="654">
        <v>0</v>
      </c>
      <c r="G66" s="531">
        <f t="shared" si="50"/>
        <v>0</v>
      </c>
      <c r="H66" s="531">
        <f>'Production Budget - DETAILED'!G72</f>
        <v>0</v>
      </c>
      <c r="I66" s="569">
        <f t="shared" si="51"/>
        <v>0</v>
      </c>
      <c r="J66" s="667"/>
      <c r="K66" s="345" t="s">
        <v>566</v>
      </c>
      <c r="L66" s="345" t="s">
        <v>566</v>
      </c>
      <c r="M66" s="345" t="s">
        <v>566</v>
      </c>
      <c r="O66" s="776" t="str">
        <f t="shared" si="0"/>
        <v/>
      </c>
      <c r="P66" s="776" t="str">
        <f t="shared" si="1"/>
        <v/>
      </c>
      <c r="Q66" s="776" t="str">
        <f t="shared" si="2"/>
        <v/>
      </c>
    </row>
    <row r="67" spans="1:51" ht="14" customHeight="1">
      <c r="A67" s="543" t="s">
        <v>1848</v>
      </c>
      <c r="B67" s="692" t="s">
        <v>929</v>
      </c>
      <c r="C67" s="654">
        <v>0</v>
      </c>
      <c r="D67" s="654">
        <v>0</v>
      </c>
      <c r="E67" s="531">
        <f t="shared" si="49"/>
        <v>0</v>
      </c>
      <c r="F67" s="654">
        <v>0</v>
      </c>
      <c r="G67" s="531">
        <f t="shared" si="50"/>
        <v>0</v>
      </c>
      <c r="H67" s="531">
        <f>'Production Budget - DETAILED'!G73</f>
        <v>0</v>
      </c>
      <c r="I67" s="569">
        <f t="shared" si="51"/>
        <v>0</v>
      </c>
      <c r="J67" s="667"/>
      <c r="K67" s="345" t="s">
        <v>566</v>
      </c>
      <c r="L67" s="345" t="s">
        <v>566</v>
      </c>
      <c r="M67" s="345" t="s">
        <v>566</v>
      </c>
      <c r="O67" s="776" t="str">
        <f t="shared" si="0"/>
        <v/>
      </c>
      <c r="P67" s="776" t="str">
        <f t="shared" si="1"/>
        <v/>
      </c>
      <c r="Q67" s="776" t="str">
        <f t="shared" si="2"/>
        <v/>
      </c>
    </row>
    <row r="68" spans="1:51" ht="14" customHeight="1">
      <c r="A68" s="543" t="s">
        <v>1849</v>
      </c>
      <c r="B68" s="692" t="s">
        <v>914</v>
      </c>
      <c r="C68" s="654">
        <v>0</v>
      </c>
      <c r="D68" s="654">
        <v>0</v>
      </c>
      <c r="E68" s="531">
        <f t="shared" si="49"/>
        <v>0</v>
      </c>
      <c r="F68" s="654">
        <v>0</v>
      </c>
      <c r="G68" s="531">
        <f t="shared" si="50"/>
        <v>0</v>
      </c>
      <c r="H68" s="531">
        <f>'Production Budget - DETAILED'!G74</f>
        <v>0</v>
      </c>
      <c r="I68" s="569">
        <f t="shared" si="51"/>
        <v>0</v>
      </c>
      <c r="J68" s="667"/>
      <c r="K68" s="345" t="s">
        <v>566</v>
      </c>
      <c r="L68" s="345" t="s">
        <v>566</v>
      </c>
      <c r="M68" s="345" t="s">
        <v>566</v>
      </c>
      <c r="O68" s="776" t="str">
        <f t="shared" si="0"/>
        <v/>
      </c>
      <c r="P68" s="776" t="str">
        <f t="shared" si="1"/>
        <v/>
      </c>
      <c r="Q68" s="776" t="str">
        <f t="shared" si="2"/>
        <v/>
      </c>
    </row>
    <row r="69" spans="1:51" ht="14" customHeight="1">
      <c r="A69" s="543" t="s">
        <v>1850</v>
      </c>
      <c r="B69" s="692" t="s">
        <v>915</v>
      </c>
      <c r="C69" s="654">
        <v>0</v>
      </c>
      <c r="D69" s="654">
        <v>0</v>
      </c>
      <c r="E69" s="531">
        <f t="shared" si="49"/>
        <v>0</v>
      </c>
      <c r="F69" s="654">
        <v>0</v>
      </c>
      <c r="G69" s="531">
        <f t="shared" si="50"/>
        <v>0</v>
      </c>
      <c r="H69" s="531">
        <f>'Production Budget - DETAILED'!G75</f>
        <v>0</v>
      </c>
      <c r="I69" s="569">
        <f t="shared" si="51"/>
        <v>0</v>
      </c>
      <c r="J69" s="667"/>
      <c r="K69" s="345" t="s">
        <v>566</v>
      </c>
      <c r="L69" s="345" t="s">
        <v>566</v>
      </c>
      <c r="M69" s="345" t="s">
        <v>566</v>
      </c>
      <c r="O69" s="776" t="str">
        <f t="shared" si="0"/>
        <v/>
      </c>
      <c r="P69" s="776" t="str">
        <f t="shared" si="1"/>
        <v/>
      </c>
      <c r="Q69" s="776" t="str">
        <f t="shared" si="2"/>
        <v/>
      </c>
    </row>
    <row r="70" spans="1:51" ht="14" customHeight="1">
      <c r="A70" s="543" t="s">
        <v>1851</v>
      </c>
      <c r="B70" s="692" t="s">
        <v>947</v>
      </c>
      <c r="C70" s="654">
        <v>0</v>
      </c>
      <c r="D70" s="654">
        <v>0</v>
      </c>
      <c r="E70" s="531">
        <f>+C70+D70</f>
        <v>0</v>
      </c>
      <c r="F70" s="654">
        <v>0</v>
      </c>
      <c r="G70" s="531">
        <f t="shared" ref="G70" si="58">+E70+F70</f>
        <v>0</v>
      </c>
      <c r="H70" s="531">
        <f>'Production Budget - DETAILED'!G76</f>
        <v>0</v>
      </c>
      <c r="I70" s="569">
        <f>+H70-G70</f>
        <v>0</v>
      </c>
      <c r="J70" s="667"/>
      <c r="K70" s="345" t="s">
        <v>566</v>
      </c>
      <c r="L70" s="345" t="s">
        <v>566</v>
      </c>
      <c r="M70" s="345" t="s">
        <v>566</v>
      </c>
      <c r="O70" s="776" t="str">
        <f t="shared" ref="O70" si="59">IF(OR(K70="Oui",K70="Yes"),G70,"")</f>
        <v/>
      </c>
      <c r="P70" s="776" t="str">
        <f t="shared" ref="P70" si="60">IF(OR(L70="Oui",L70="Yes"),G70,"")</f>
        <v/>
      </c>
      <c r="Q70" s="776" t="str">
        <f t="shared" ref="Q70" si="61">IF(OR(M70="Oui",M70="Yes"),G70,"")</f>
        <v/>
      </c>
    </row>
    <row r="71" spans="1:51" ht="14" customHeight="1">
      <c r="A71" s="543" t="s">
        <v>2881</v>
      </c>
      <c r="B71" s="692" t="s">
        <v>940</v>
      </c>
      <c r="C71" s="654">
        <v>0</v>
      </c>
      <c r="D71" s="654">
        <v>0</v>
      </c>
      <c r="E71" s="531">
        <f>+C71+D71</f>
        <v>0</v>
      </c>
      <c r="F71" s="654">
        <v>0</v>
      </c>
      <c r="G71" s="531">
        <f t="shared" si="50"/>
        <v>0</v>
      </c>
      <c r="H71" s="531">
        <f>'Production Budget - DETAILED'!G77</f>
        <v>0</v>
      </c>
      <c r="I71" s="569">
        <f>+H71-G71</f>
        <v>0</v>
      </c>
      <c r="J71" s="667"/>
      <c r="K71" s="345" t="s">
        <v>566</v>
      </c>
      <c r="L71" s="345" t="s">
        <v>566</v>
      </c>
      <c r="M71" s="345" t="s">
        <v>566</v>
      </c>
      <c r="O71" s="776" t="str">
        <f t="shared" si="0"/>
        <v/>
      </c>
      <c r="P71" s="776" t="str">
        <f t="shared" si="1"/>
        <v/>
      </c>
      <c r="Q71" s="776" t="str">
        <f t="shared" si="2"/>
        <v/>
      </c>
    </row>
    <row r="72" spans="1:51" ht="14" customHeight="1">
      <c r="A72" s="543" t="s">
        <v>1852</v>
      </c>
      <c r="B72" s="692" t="s">
        <v>897</v>
      </c>
      <c r="C72" s="654">
        <v>0</v>
      </c>
      <c r="D72" s="654">
        <v>0</v>
      </c>
      <c r="E72" s="531">
        <f t="shared" si="49"/>
        <v>0</v>
      </c>
      <c r="F72" s="654">
        <v>0</v>
      </c>
      <c r="G72" s="531">
        <f t="shared" si="50"/>
        <v>0</v>
      </c>
      <c r="H72" s="531">
        <f>'Production Budget - DETAILED'!G78</f>
        <v>0</v>
      </c>
      <c r="I72" s="569">
        <f t="shared" si="51"/>
        <v>0</v>
      </c>
      <c r="J72" s="667"/>
      <c r="K72" s="345" t="s">
        <v>566</v>
      </c>
      <c r="L72" s="345" t="s">
        <v>566</v>
      </c>
      <c r="M72" s="345" t="s">
        <v>566</v>
      </c>
      <c r="O72" s="776" t="str">
        <f t="shared" si="0"/>
        <v/>
      </c>
      <c r="P72" s="776" t="str">
        <f t="shared" si="1"/>
        <v/>
      </c>
      <c r="Q72" s="776" t="str">
        <f t="shared" si="2"/>
        <v/>
      </c>
    </row>
    <row r="73" spans="1:51" ht="14" customHeight="1">
      <c r="A73" s="547"/>
      <c r="B73" s="534" t="s">
        <v>1853</v>
      </c>
      <c r="C73" s="535">
        <f t="shared" ref="C73:H73" si="62">SUM(C62:C72)</f>
        <v>0</v>
      </c>
      <c r="D73" s="535">
        <f t="shared" si="62"/>
        <v>0</v>
      </c>
      <c r="E73" s="535">
        <f t="shared" si="62"/>
        <v>0</v>
      </c>
      <c r="F73" s="535">
        <f t="shared" si="62"/>
        <v>0</v>
      </c>
      <c r="G73" s="535">
        <f t="shared" si="62"/>
        <v>0</v>
      </c>
      <c r="H73" s="535">
        <f t="shared" si="62"/>
        <v>0</v>
      </c>
      <c r="I73" s="831">
        <f>+H73-G73</f>
        <v>0</v>
      </c>
      <c r="J73" s="738"/>
      <c r="K73" s="738"/>
      <c r="L73" s="738"/>
      <c r="M73" s="738"/>
      <c r="N73" s="738"/>
      <c r="O73" s="783"/>
      <c r="P73" s="783"/>
      <c r="Q73" s="783"/>
    </row>
    <row r="74" spans="1:51" ht="14" customHeight="1">
      <c r="A74" s="547"/>
      <c r="B74" s="536"/>
      <c r="C74" s="548"/>
      <c r="D74" s="548"/>
      <c r="E74" s="548"/>
      <c r="F74" s="548"/>
      <c r="G74" s="548"/>
      <c r="H74" s="548"/>
      <c r="I74" s="833"/>
      <c r="J74" s="468"/>
      <c r="K74" s="468"/>
      <c r="L74" s="468"/>
      <c r="M74" s="468"/>
      <c r="N74" s="468"/>
      <c r="O74" s="782"/>
      <c r="P74" s="782"/>
      <c r="Q74" s="782"/>
    </row>
    <row r="75" spans="1:51" s="468" customFormat="1" ht="14">
      <c r="A75" s="524" t="s">
        <v>1854</v>
      </c>
      <c r="B75" s="525" t="s">
        <v>948</v>
      </c>
      <c r="C75" s="526"/>
      <c r="D75" s="527"/>
      <c r="E75" s="527"/>
      <c r="F75" s="527"/>
      <c r="G75" s="527"/>
      <c r="H75" s="527"/>
      <c r="I75" s="830"/>
      <c r="O75" s="782"/>
      <c r="P75" s="782"/>
      <c r="Q75" s="782"/>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row>
    <row r="76" spans="1:51" ht="14" customHeight="1">
      <c r="A76" s="543" t="s">
        <v>1855</v>
      </c>
      <c r="B76" s="541" t="s">
        <v>817</v>
      </c>
      <c r="C76" s="654">
        <v>0</v>
      </c>
      <c r="D76" s="654">
        <v>0</v>
      </c>
      <c r="E76" s="531">
        <f t="shared" ref="E76:E86" si="63">+C76+D76</f>
        <v>0</v>
      </c>
      <c r="F76" s="654">
        <v>0</v>
      </c>
      <c r="G76" s="531">
        <f t="shared" ref="G76:G86" si="64">+E76+F76</f>
        <v>0</v>
      </c>
      <c r="H76" s="531">
        <f>'Production Budget - DETAILED'!G83</f>
        <v>0</v>
      </c>
      <c r="I76" s="569">
        <f t="shared" ref="I76:I86" si="65">+H76-G76</f>
        <v>0</v>
      </c>
      <c r="J76" s="667"/>
      <c r="K76" s="345" t="s">
        <v>566</v>
      </c>
      <c r="L76" s="345" t="s">
        <v>566</v>
      </c>
      <c r="M76" s="345" t="s">
        <v>566</v>
      </c>
      <c r="O76" s="776" t="str">
        <f t="shared" si="0"/>
        <v/>
      </c>
      <c r="P76" s="776" t="str">
        <f t="shared" si="1"/>
        <v/>
      </c>
      <c r="Q76" s="776" t="str">
        <f t="shared" si="2"/>
        <v/>
      </c>
    </row>
    <row r="77" spans="1:51" ht="14" customHeight="1">
      <c r="A77" s="543" t="s">
        <v>1856</v>
      </c>
      <c r="B77" s="541" t="s">
        <v>2570</v>
      </c>
      <c r="C77" s="654">
        <v>0</v>
      </c>
      <c r="D77" s="654">
        <v>0</v>
      </c>
      <c r="E77" s="531">
        <f t="shared" si="63"/>
        <v>0</v>
      </c>
      <c r="F77" s="654">
        <v>0</v>
      </c>
      <c r="G77" s="531">
        <f t="shared" si="64"/>
        <v>0</v>
      </c>
      <c r="H77" s="531">
        <f>'Production Budget - DETAILED'!G84</f>
        <v>0</v>
      </c>
      <c r="I77" s="569">
        <f t="shared" si="65"/>
        <v>0</v>
      </c>
      <c r="J77" s="667"/>
      <c r="K77" s="345" t="s">
        <v>566</v>
      </c>
      <c r="L77" s="345" t="s">
        <v>566</v>
      </c>
      <c r="M77" s="345" t="s">
        <v>566</v>
      </c>
      <c r="O77" s="776" t="str">
        <f t="shared" si="0"/>
        <v/>
      </c>
      <c r="P77" s="776" t="str">
        <f t="shared" si="1"/>
        <v/>
      </c>
      <c r="Q77" s="776" t="str">
        <f t="shared" si="2"/>
        <v/>
      </c>
    </row>
    <row r="78" spans="1:51" ht="15" customHeight="1">
      <c r="A78" s="543" t="s">
        <v>1857</v>
      </c>
      <c r="B78" s="541" t="s">
        <v>2571</v>
      </c>
      <c r="C78" s="654">
        <v>0</v>
      </c>
      <c r="D78" s="654">
        <v>0</v>
      </c>
      <c r="E78" s="531">
        <f t="shared" si="63"/>
        <v>0</v>
      </c>
      <c r="F78" s="654">
        <v>0</v>
      </c>
      <c r="G78" s="531">
        <f t="shared" si="64"/>
        <v>0</v>
      </c>
      <c r="H78" s="531">
        <f>'Production Budget - DETAILED'!G85</f>
        <v>0</v>
      </c>
      <c r="I78" s="569">
        <f t="shared" si="65"/>
        <v>0</v>
      </c>
      <c r="J78" s="667"/>
      <c r="K78" s="345" t="s">
        <v>566</v>
      </c>
      <c r="L78" s="345" t="s">
        <v>566</v>
      </c>
      <c r="M78" s="345" t="s">
        <v>566</v>
      </c>
      <c r="O78" s="776" t="str">
        <f t="shared" si="0"/>
        <v/>
      </c>
      <c r="P78" s="776" t="str">
        <f t="shared" si="1"/>
        <v/>
      </c>
      <c r="Q78" s="776" t="str">
        <f t="shared" si="2"/>
        <v/>
      </c>
    </row>
    <row r="79" spans="1:51" ht="14" customHeight="1">
      <c r="A79" s="543" t="s">
        <v>1858</v>
      </c>
      <c r="B79" s="541" t="s">
        <v>2570</v>
      </c>
      <c r="C79" s="654">
        <v>0</v>
      </c>
      <c r="D79" s="654">
        <v>0</v>
      </c>
      <c r="E79" s="531">
        <f t="shared" si="63"/>
        <v>0</v>
      </c>
      <c r="F79" s="654">
        <v>0</v>
      </c>
      <c r="G79" s="531">
        <f t="shared" si="64"/>
        <v>0</v>
      </c>
      <c r="H79" s="531">
        <f>'Production Budget - DETAILED'!G86</f>
        <v>0</v>
      </c>
      <c r="I79" s="569">
        <f t="shared" si="65"/>
        <v>0</v>
      </c>
      <c r="J79" s="667"/>
      <c r="K79" s="345" t="s">
        <v>566</v>
      </c>
      <c r="L79" s="345" t="s">
        <v>566</v>
      </c>
      <c r="M79" s="345" t="s">
        <v>566</v>
      </c>
      <c r="O79" s="776" t="str">
        <f t="shared" si="0"/>
        <v/>
      </c>
      <c r="P79" s="776" t="str">
        <f t="shared" si="1"/>
        <v/>
      </c>
      <c r="Q79" s="776" t="str">
        <f t="shared" si="2"/>
        <v/>
      </c>
    </row>
    <row r="80" spans="1:51" ht="14" customHeight="1">
      <c r="A80" s="543" t="s">
        <v>1859</v>
      </c>
      <c r="B80" s="541" t="s">
        <v>2565</v>
      </c>
      <c r="C80" s="654">
        <v>0</v>
      </c>
      <c r="D80" s="654">
        <v>0</v>
      </c>
      <c r="E80" s="531">
        <f t="shared" si="63"/>
        <v>0</v>
      </c>
      <c r="F80" s="654">
        <v>0</v>
      </c>
      <c r="G80" s="531">
        <f t="shared" si="64"/>
        <v>0</v>
      </c>
      <c r="H80" s="531">
        <f>'Production Budget - DETAILED'!G87</f>
        <v>0</v>
      </c>
      <c r="I80" s="569">
        <f t="shared" si="65"/>
        <v>0</v>
      </c>
      <c r="J80" s="667"/>
      <c r="K80" s="345" t="s">
        <v>566</v>
      </c>
      <c r="L80" s="345" t="s">
        <v>566</v>
      </c>
      <c r="M80" s="345" t="s">
        <v>566</v>
      </c>
      <c r="O80" s="776" t="str">
        <f t="shared" si="0"/>
        <v/>
      </c>
      <c r="P80" s="776" t="str">
        <f t="shared" si="1"/>
        <v/>
      </c>
      <c r="Q80" s="776" t="str">
        <f t="shared" si="2"/>
        <v/>
      </c>
    </row>
    <row r="81" spans="1:51" ht="14" customHeight="1">
      <c r="A81" s="543" t="s">
        <v>1860</v>
      </c>
      <c r="B81" s="541" t="s">
        <v>2566</v>
      </c>
      <c r="C81" s="654">
        <v>0</v>
      </c>
      <c r="D81" s="654">
        <v>0</v>
      </c>
      <c r="E81" s="531">
        <f t="shared" si="63"/>
        <v>0</v>
      </c>
      <c r="F81" s="654">
        <v>0</v>
      </c>
      <c r="G81" s="531">
        <f t="shared" si="64"/>
        <v>0</v>
      </c>
      <c r="H81" s="531">
        <f>'Production Budget - DETAILED'!G88</f>
        <v>0</v>
      </c>
      <c r="I81" s="569">
        <f t="shared" si="65"/>
        <v>0</v>
      </c>
      <c r="J81" s="667"/>
      <c r="K81" s="345" t="s">
        <v>566</v>
      </c>
      <c r="L81" s="345" t="s">
        <v>566</v>
      </c>
      <c r="M81" s="345" t="s">
        <v>566</v>
      </c>
      <c r="O81" s="776" t="str">
        <f t="shared" si="0"/>
        <v/>
      </c>
      <c r="P81" s="776" t="str">
        <f t="shared" si="1"/>
        <v/>
      </c>
      <c r="Q81" s="776" t="str">
        <f t="shared" si="2"/>
        <v/>
      </c>
    </row>
    <row r="82" spans="1:51" ht="14" customHeight="1">
      <c r="A82" s="543" t="s">
        <v>1861</v>
      </c>
      <c r="B82" s="541" t="s">
        <v>2572</v>
      </c>
      <c r="C82" s="654">
        <v>0</v>
      </c>
      <c r="D82" s="654">
        <v>0</v>
      </c>
      <c r="E82" s="531">
        <f t="shared" si="63"/>
        <v>0</v>
      </c>
      <c r="F82" s="654">
        <v>0</v>
      </c>
      <c r="G82" s="531">
        <f t="shared" si="64"/>
        <v>0</v>
      </c>
      <c r="H82" s="531">
        <f>'Production Budget - DETAILED'!G89</f>
        <v>0</v>
      </c>
      <c r="I82" s="569">
        <f t="shared" si="65"/>
        <v>0</v>
      </c>
      <c r="J82" s="667"/>
      <c r="K82" s="345" t="s">
        <v>566</v>
      </c>
      <c r="L82" s="345" t="s">
        <v>566</v>
      </c>
      <c r="M82" s="345" t="s">
        <v>566</v>
      </c>
      <c r="O82" s="776" t="str">
        <f t="shared" ref="O82:O149" si="66">IF(OR(K82="Oui",K82="Yes"),G82,"")</f>
        <v/>
      </c>
      <c r="P82" s="776" t="str">
        <f t="shared" ref="P82:P149" si="67">IF(OR(L82="Oui",L82="Yes"),G82,"")</f>
        <v/>
      </c>
      <c r="Q82" s="776" t="str">
        <f t="shared" ref="Q82:Q149" si="68">IF(OR(M82="Oui",M82="Yes"),G82,"")</f>
        <v/>
      </c>
    </row>
    <row r="83" spans="1:51" ht="14" customHeight="1">
      <c r="A83" s="543" t="s">
        <v>1862</v>
      </c>
      <c r="B83" s="541" t="s">
        <v>2573</v>
      </c>
      <c r="C83" s="654">
        <v>0</v>
      </c>
      <c r="D83" s="654">
        <v>0</v>
      </c>
      <c r="E83" s="531">
        <f t="shared" si="63"/>
        <v>0</v>
      </c>
      <c r="F83" s="654">
        <v>0</v>
      </c>
      <c r="G83" s="531">
        <f t="shared" si="64"/>
        <v>0</v>
      </c>
      <c r="H83" s="531">
        <f>'Production Budget - DETAILED'!G90</f>
        <v>0</v>
      </c>
      <c r="I83" s="569">
        <f t="shared" si="65"/>
        <v>0</v>
      </c>
      <c r="J83" s="667"/>
      <c r="K83" s="345" t="s">
        <v>566</v>
      </c>
      <c r="L83" s="345" t="s">
        <v>566</v>
      </c>
      <c r="M83" s="345" t="s">
        <v>566</v>
      </c>
      <c r="O83" s="776" t="str">
        <f t="shared" si="66"/>
        <v/>
      </c>
      <c r="P83" s="776" t="str">
        <f t="shared" si="67"/>
        <v/>
      </c>
      <c r="Q83" s="776" t="str">
        <f t="shared" si="68"/>
        <v/>
      </c>
    </row>
    <row r="84" spans="1:51" ht="14" customHeight="1">
      <c r="A84" s="543" t="s">
        <v>1863</v>
      </c>
      <c r="B84" s="541" t="s">
        <v>1729</v>
      </c>
      <c r="C84" s="654">
        <v>0</v>
      </c>
      <c r="D84" s="654">
        <v>0</v>
      </c>
      <c r="E84" s="531">
        <f t="shared" si="63"/>
        <v>0</v>
      </c>
      <c r="F84" s="654">
        <v>0</v>
      </c>
      <c r="G84" s="531">
        <f t="shared" si="64"/>
        <v>0</v>
      </c>
      <c r="H84" s="531">
        <f>'Production Budget - DETAILED'!G91</f>
        <v>0</v>
      </c>
      <c r="I84" s="569">
        <f t="shared" si="65"/>
        <v>0</v>
      </c>
      <c r="J84" s="667"/>
      <c r="K84" s="345" t="s">
        <v>566</v>
      </c>
      <c r="L84" s="345" t="s">
        <v>566</v>
      </c>
      <c r="M84" s="345" t="s">
        <v>566</v>
      </c>
      <c r="O84" s="776" t="str">
        <f t="shared" si="66"/>
        <v/>
      </c>
      <c r="P84" s="776" t="str">
        <f t="shared" si="67"/>
        <v/>
      </c>
      <c r="Q84" s="776" t="str">
        <f t="shared" si="68"/>
        <v/>
      </c>
    </row>
    <row r="85" spans="1:51" ht="14" customHeight="1">
      <c r="A85" s="543" t="s">
        <v>1864</v>
      </c>
      <c r="B85" s="541" t="s">
        <v>947</v>
      </c>
      <c r="C85" s="654">
        <v>0</v>
      </c>
      <c r="D85" s="654">
        <v>0</v>
      </c>
      <c r="E85" s="531">
        <f t="shared" si="63"/>
        <v>0</v>
      </c>
      <c r="F85" s="654">
        <v>0</v>
      </c>
      <c r="G85" s="531">
        <f t="shared" si="64"/>
        <v>0</v>
      </c>
      <c r="H85" s="531">
        <f>'Production Budget - DETAILED'!G92</f>
        <v>0</v>
      </c>
      <c r="I85" s="569">
        <f t="shared" si="65"/>
        <v>0</v>
      </c>
      <c r="J85" s="667"/>
      <c r="K85" s="345" t="s">
        <v>566</v>
      </c>
      <c r="L85" s="345" t="s">
        <v>566</v>
      </c>
      <c r="M85" s="345" t="s">
        <v>566</v>
      </c>
      <c r="O85" s="776" t="str">
        <f t="shared" si="66"/>
        <v/>
      </c>
      <c r="P85" s="776" t="str">
        <f t="shared" si="67"/>
        <v/>
      </c>
      <c r="Q85" s="776" t="str">
        <f t="shared" si="68"/>
        <v/>
      </c>
    </row>
    <row r="86" spans="1:51" ht="14" customHeight="1">
      <c r="A86" s="543" t="s">
        <v>1865</v>
      </c>
      <c r="B86" s="466" t="s">
        <v>1064</v>
      </c>
      <c r="C86" s="654">
        <v>0</v>
      </c>
      <c r="D86" s="654">
        <v>0</v>
      </c>
      <c r="E86" s="531">
        <f t="shared" si="63"/>
        <v>0</v>
      </c>
      <c r="F86" s="654">
        <v>0</v>
      </c>
      <c r="G86" s="531">
        <f t="shared" si="64"/>
        <v>0</v>
      </c>
      <c r="H86" s="531">
        <f>'Production Budget - DETAILED'!G93</f>
        <v>0</v>
      </c>
      <c r="I86" s="569">
        <f t="shared" si="65"/>
        <v>0</v>
      </c>
      <c r="J86" s="667"/>
      <c r="K86" s="345" t="s">
        <v>566</v>
      </c>
      <c r="L86" s="345" t="s">
        <v>566</v>
      </c>
      <c r="M86" s="345" t="s">
        <v>566</v>
      </c>
      <c r="O86" s="776" t="str">
        <f t="shared" si="66"/>
        <v/>
      </c>
      <c r="P86" s="776" t="str">
        <f t="shared" si="67"/>
        <v/>
      </c>
      <c r="Q86" s="776" t="str">
        <f t="shared" si="68"/>
        <v/>
      </c>
    </row>
    <row r="87" spans="1:51" ht="13.5" customHeight="1" thickBot="1">
      <c r="A87" s="547"/>
      <c r="B87" s="534" t="s">
        <v>1866</v>
      </c>
      <c r="C87" s="535">
        <f t="shared" ref="C87:H87" si="69">SUM(C76:C86)</f>
        <v>0</v>
      </c>
      <c r="D87" s="535">
        <f t="shared" si="69"/>
        <v>0</v>
      </c>
      <c r="E87" s="535">
        <f t="shared" si="69"/>
        <v>0</v>
      </c>
      <c r="F87" s="535">
        <f t="shared" si="69"/>
        <v>0</v>
      </c>
      <c r="G87" s="535">
        <f t="shared" si="69"/>
        <v>0</v>
      </c>
      <c r="H87" s="535">
        <f t="shared" si="69"/>
        <v>0</v>
      </c>
      <c r="I87" s="831">
        <f>+H87-G87</f>
        <v>0</v>
      </c>
      <c r="J87" s="600"/>
      <c r="K87" s="574"/>
      <c r="L87" s="574"/>
      <c r="M87" s="574"/>
      <c r="O87" s="784"/>
      <c r="P87" s="785"/>
      <c r="Q87" s="785"/>
    </row>
    <row r="88" spans="1:51" ht="14" customHeight="1" thickBot="1">
      <c r="A88" s="549"/>
      <c r="B88" s="472" t="s">
        <v>2574</v>
      </c>
      <c r="C88" s="472"/>
      <c r="D88" s="472"/>
      <c r="E88" s="472"/>
      <c r="F88" s="472"/>
      <c r="G88" s="472"/>
      <c r="H88" s="472"/>
      <c r="I88" s="834"/>
      <c r="J88" s="602"/>
      <c r="K88" s="576"/>
      <c r="L88" s="576"/>
      <c r="M88" s="576"/>
      <c r="O88" s="786"/>
      <c r="P88" s="787"/>
      <c r="Q88" s="787"/>
    </row>
    <row r="89" spans="1:51" s="474" customFormat="1" ht="22.5" customHeight="1" thickBot="1">
      <c r="A89" s="1033" t="s">
        <v>2769</v>
      </c>
      <c r="B89" s="1034"/>
      <c r="C89" s="473">
        <f t="shared" ref="C89:H89" si="70">SUM(C9+C26+C43+C59+C73+C87)</f>
        <v>0</v>
      </c>
      <c r="D89" s="473">
        <f t="shared" si="70"/>
        <v>0</v>
      </c>
      <c r="E89" s="473">
        <f t="shared" si="70"/>
        <v>0</v>
      </c>
      <c r="F89" s="473">
        <f t="shared" si="70"/>
        <v>0</v>
      </c>
      <c r="G89" s="473">
        <f t="shared" si="70"/>
        <v>0</v>
      </c>
      <c r="H89" s="473">
        <f t="shared" si="70"/>
        <v>0</v>
      </c>
      <c r="I89" s="831">
        <f>+H89-G89</f>
        <v>0</v>
      </c>
      <c r="J89" s="603"/>
      <c r="K89" s="577"/>
      <c r="L89" s="577"/>
      <c r="M89" s="577"/>
      <c r="N89" s="582"/>
      <c r="O89" s="788"/>
      <c r="P89" s="789"/>
      <c r="Q89" s="789"/>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2"/>
      <c r="AY89" s="582"/>
    </row>
    <row r="90" spans="1:51" ht="14" customHeight="1" thickBot="1">
      <c r="A90" s="550"/>
      <c r="B90" s="475"/>
      <c r="C90" s="472"/>
      <c r="D90" s="472"/>
      <c r="E90" s="472"/>
      <c r="F90" s="472"/>
      <c r="G90" s="472"/>
      <c r="H90" s="472"/>
      <c r="I90" s="834"/>
      <c r="J90" s="602"/>
      <c r="K90" s="576"/>
      <c r="L90" s="576"/>
      <c r="M90" s="576"/>
      <c r="O90" s="786"/>
      <c r="P90" s="787"/>
      <c r="Q90" s="787"/>
    </row>
    <row r="91" spans="1:51" ht="14" customHeight="1">
      <c r="A91" s="1031"/>
      <c r="B91" s="1032"/>
      <c r="C91" s="537"/>
      <c r="D91" s="537"/>
      <c r="E91" s="537"/>
      <c r="F91" s="537"/>
      <c r="G91" s="537"/>
      <c r="H91" s="537"/>
      <c r="I91" s="832"/>
      <c r="J91" s="601"/>
      <c r="K91" s="468"/>
      <c r="L91" s="468"/>
      <c r="M91" s="468"/>
      <c r="N91" s="468"/>
      <c r="O91" s="782"/>
      <c r="P91" s="782"/>
      <c r="Q91" s="782"/>
    </row>
    <row r="92" spans="1:51" ht="14" customHeight="1">
      <c r="A92" s="533"/>
      <c r="B92" s="536" t="s">
        <v>1867</v>
      </c>
      <c r="C92" s="537"/>
      <c r="D92" s="537"/>
      <c r="E92" s="537"/>
      <c r="F92" s="537"/>
      <c r="G92" s="537"/>
      <c r="H92" s="537"/>
      <c r="I92" s="832"/>
      <c r="J92" s="601"/>
      <c r="K92" s="468"/>
      <c r="L92" s="468"/>
      <c r="M92" s="468"/>
      <c r="N92" s="468"/>
      <c r="O92" s="782"/>
      <c r="P92" s="782"/>
      <c r="Q92" s="782"/>
    </row>
    <row r="93" spans="1:51" ht="14" customHeight="1">
      <c r="A93" s="524" t="s">
        <v>1868</v>
      </c>
      <c r="B93" s="525" t="s">
        <v>956</v>
      </c>
      <c r="C93" s="526"/>
      <c r="D93" s="537"/>
      <c r="E93" s="537"/>
      <c r="F93" s="537"/>
      <c r="G93" s="537"/>
      <c r="H93" s="537"/>
      <c r="I93" s="832"/>
      <c r="J93" s="601"/>
      <c r="K93" s="468"/>
      <c r="L93" s="468"/>
      <c r="M93" s="468"/>
      <c r="N93" s="468"/>
      <c r="O93" s="782"/>
      <c r="P93" s="782"/>
      <c r="Q93" s="782"/>
    </row>
    <row r="94" spans="1:51" ht="14" customHeight="1">
      <c r="A94" s="691" t="s">
        <v>1869</v>
      </c>
      <c r="B94" s="541" t="s">
        <v>957</v>
      </c>
      <c r="C94" s="654">
        <v>0</v>
      </c>
      <c r="D94" s="654">
        <v>0</v>
      </c>
      <c r="E94" s="531">
        <f>+C94+D94</f>
        <v>0</v>
      </c>
      <c r="F94" s="654">
        <v>0</v>
      </c>
      <c r="G94" s="531">
        <f t="shared" ref="G94:G118" si="71">+E94+F94</f>
        <v>0</v>
      </c>
      <c r="H94" s="531">
        <f>'Production Budget - DETAILED'!G98</f>
        <v>0</v>
      </c>
      <c r="I94" s="569">
        <f t="shared" ref="I94:I118" si="72">+H94-G94</f>
        <v>0</v>
      </c>
      <c r="J94" s="667"/>
      <c r="K94" s="345" t="s">
        <v>566</v>
      </c>
      <c r="L94" s="345" t="s">
        <v>566</v>
      </c>
      <c r="M94" s="345" t="s">
        <v>566</v>
      </c>
      <c r="O94" s="776" t="str">
        <f t="shared" si="66"/>
        <v/>
      </c>
      <c r="P94" s="776" t="str">
        <f t="shared" si="67"/>
        <v/>
      </c>
      <c r="Q94" s="776" t="str">
        <f t="shared" si="68"/>
        <v/>
      </c>
    </row>
    <row r="95" spans="1:51" ht="14" customHeight="1">
      <c r="A95" s="691" t="s">
        <v>1870</v>
      </c>
      <c r="B95" s="541" t="s">
        <v>950</v>
      </c>
      <c r="C95" s="654">
        <v>0</v>
      </c>
      <c r="D95" s="654">
        <v>0</v>
      </c>
      <c r="E95" s="531">
        <f t="shared" ref="E95:E118" si="73">+C95+D95</f>
        <v>0</v>
      </c>
      <c r="F95" s="654">
        <v>0</v>
      </c>
      <c r="G95" s="531">
        <f t="shared" si="71"/>
        <v>0</v>
      </c>
      <c r="H95" s="531">
        <f>'Production Budget - DETAILED'!G99</f>
        <v>0</v>
      </c>
      <c r="I95" s="569">
        <f t="shared" si="72"/>
        <v>0</v>
      </c>
      <c r="J95" s="667"/>
      <c r="K95" s="345" t="s">
        <v>566</v>
      </c>
      <c r="L95" s="345" t="s">
        <v>566</v>
      </c>
      <c r="M95" s="345" t="s">
        <v>566</v>
      </c>
      <c r="O95" s="776" t="str">
        <f t="shared" si="66"/>
        <v/>
      </c>
      <c r="P95" s="776" t="str">
        <f t="shared" si="67"/>
        <v/>
      </c>
      <c r="Q95" s="776" t="str">
        <f t="shared" si="68"/>
        <v/>
      </c>
    </row>
    <row r="96" spans="1:51" ht="14" customHeight="1">
      <c r="A96" s="691" t="s">
        <v>1871</v>
      </c>
      <c r="B96" s="541" t="s">
        <v>958</v>
      </c>
      <c r="C96" s="654">
        <v>0</v>
      </c>
      <c r="D96" s="654">
        <v>0</v>
      </c>
      <c r="E96" s="531">
        <f t="shared" si="73"/>
        <v>0</v>
      </c>
      <c r="F96" s="654">
        <v>0</v>
      </c>
      <c r="G96" s="531">
        <f t="shared" si="71"/>
        <v>0</v>
      </c>
      <c r="H96" s="531">
        <f>'Production Budget - DETAILED'!G100</f>
        <v>0</v>
      </c>
      <c r="I96" s="569">
        <f t="shared" si="72"/>
        <v>0</v>
      </c>
      <c r="J96" s="667"/>
      <c r="K96" s="345" t="s">
        <v>566</v>
      </c>
      <c r="L96" s="345" t="s">
        <v>566</v>
      </c>
      <c r="M96" s="345" t="s">
        <v>566</v>
      </c>
      <c r="O96" s="776" t="str">
        <f t="shared" si="66"/>
        <v/>
      </c>
      <c r="P96" s="776" t="str">
        <f t="shared" si="67"/>
        <v/>
      </c>
      <c r="Q96" s="776" t="str">
        <f t="shared" si="68"/>
        <v/>
      </c>
    </row>
    <row r="97" spans="1:17" ht="14" customHeight="1">
      <c r="A97" s="691" t="s">
        <v>1872</v>
      </c>
      <c r="B97" s="541" t="s">
        <v>950</v>
      </c>
      <c r="C97" s="654">
        <v>0</v>
      </c>
      <c r="D97" s="654">
        <v>0</v>
      </c>
      <c r="E97" s="531">
        <f t="shared" si="73"/>
        <v>0</v>
      </c>
      <c r="F97" s="654">
        <v>0</v>
      </c>
      <c r="G97" s="531">
        <f t="shared" si="71"/>
        <v>0</v>
      </c>
      <c r="H97" s="531">
        <f>'Production Budget - DETAILED'!G101</f>
        <v>0</v>
      </c>
      <c r="I97" s="569">
        <f t="shared" si="72"/>
        <v>0</v>
      </c>
      <c r="J97" s="667"/>
      <c r="K97" s="345" t="s">
        <v>566</v>
      </c>
      <c r="L97" s="345" t="s">
        <v>566</v>
      </c>
      <c r="M97" s="345" t="s">
        <v>566</v>
      </c>
      <c r="O97" s="776" t="str">
        <f t="shared" si="66"/>
        <v/>
      </c>
      <c r="P97" s="776" t="str">
        <f t="shared" si="67"/>
        <v/>
      </c>
      <c r="Q97" s="776" t="str">
        <f t="shared" si="68"/>
        <v/>
      </c>
    </row>
    <row r="98" spans="1:17" ht="14.25" customHeight="1">
      <c r="A98" s="691" t="s">
        <v>1873</v>
      </c>
      <c r="B98" s="541" t="s">
        <v>959</v>
      </c>
      <c r="C98" s="654">
        <v>0</v>
      </c>
      <c r="D98" s="654">
        <v>0</v>
      </c>
      <c r="E98" s="531">
        <f>+C98+D98</f>
        <v>0</v>
      </c>
      <c r="F98" s="654">
        <v>0</v>
      </c>
      <c r="G98" s="531">
        <f t="shared" si="71"/>
        <v>0</v>
      </c>
      <c r="H98" s="531">
        <f>'Production Budget - DETAILED'!G102</f>
        <v>0</v>
      </c>
      <c r="I98" s="569">
        <f>+H98-G98</f>
        <v>0</v>
      </c>
      <c r="J98" s="667"/>
      <c r="K98" s="345" t="s">
        <v>566</v>
      </c>
      <c r="L98" s="345" t="s">
        <v>566</v>
      </c>
      <c r="M98" s="345" t="s">
        <v>566</v>
      </c>
      <c r="O98" s="776" t="str">
        <f t="shared" si="66"/>
        <v/>
      </c>
      <c r="P98" s="776" t="str">
        <f t="shared" si="67"/>
        <v/>
      </c>
      <c r="Q98" s="776" t="str">
        <f t="shared" si="68"/>
        <v/>
      </c>
    </row>
    <row r="99" spans="1:17" ht="14" customHeight="1">
      <c r="A99" s="691" t="s">
        <v>1874</v>
      </c>
      <c r="B99" s="541" t="s">
        <v>950</v>
      </c>
      <c r="C99" s="654">
        <v>0</v>
      </c>
      <c r="D99" s="654">
        <v>0</v>
      </c>
      <c r="E99" s="531">
        <f>+C99+D99</f>
        <v>0</v>
      </c>
      <c r="F99" s="654">
        <v>0</v>
      </c>
      <c r="G99" s="531">
        <f t="shared" si="71"/>
        <v>0</v>
      </c>
      <c r="H99" s="531">
        <f>'Production Budget - DETAILED'!G103</f>
        <v>0</v>
      </c>
      <c r="I99" s="569">
        <f>+H99-G99</f>
        <v>0</v>
      </c>
      <c r="J99" s="667"/>
      <c r="K99" s="345" t="s">
        <v>566</v>
      </c>
      <c r="L99" s="345" t="s">
        <v>566</v>
      </c>
      <c r="M99" s="345" t="s">
        <v>566</v>
      </c>
      <c r="O99" s="776" t="str">
        <f t="shared" si="66"/>
        <v/>
      </c>
      <c r="P99" s="776" t="str">
        <f t="shared" si="67"/>
        <v/>
      </c>
      <c r="Q99" s="776" t="str">
        <f t="shared" si="68"/>
        <v/>
      </c>
    </row>
    <row r="100" spans="1:17" ht="14" customHeight="1">
      <c r="A100" s="691" t="s">
        <v>1875</v>
      </c>
      <c r="B100" s="541" t="s">
        <v>2884</v>
      </c>
      <c r="C100" s="654">
        <v>0</v>
      </c>
      <c r="D100" s="654">
        <v>0</v>
      </c>
      <c r="E100" s="531">
        <f t="shared" si="73"/>
        <v>0</v>
      </c>
      <c r="F100" s="654">
        <v>0</v>
      </c>
      <c r="G100" s="531">
        <f t="shared" si="71"/>
        <v>0</v>
      </c>
      <c r="H100" s="531">
        <f>'Production Budget - DETAILED'!G104</f>
        <v>0</v>
      </c>
      <c r="I100" s="569">
        <f t="shared" si="72"/>
        <v>0</v>
      </c>
      <c r="J100" s="667"/>
      <c r="K100" s="345" t="s">
        <v>566</v>
      </c>
      <c r="L100" s="345" t="s">
        <v>566</v>
      </c>
      <c r="M100" s="345" t="s">
        <v>566</v>
      </c>
      <c r="O100" s="776" t="str">
        <f t="shared" si="66"/>
        <v/>
      </c>
      <c r="P100" s="776" t="str">
        <f t="shared" si="67"/>
        <v/>
      </c>
      <c r="Q100" s="776" t="str">
        <f t="shared" si="68"/>
        <v/>
      </c>
    </row>
    <row r="101" spans="1:17" ht="14" customHeight="1">
      <c r="A101" s="691" t="s">
        <v>1876</v>
      </c>
      <c r="B101" s="541" t="s">
        <v>950</v>
      </c>
      <c r="C101" s="654">
        <v>0</v>
      </c>
      <c r="D101" s="654">
        <v>0</v>
      </c>
      <c r="E101" s="531">
        <f t="shared" si="73"/>
        <v>0</v>
      </c>
      <c r="F101" s="654">
        <v>0</v>
      </c>
      <c r="G101" s="531">
        <f t="shared" si="71"/>
        <v>0</v>
      </c>
      <c r="H101" s="531">
        <f>'Production Budget - DETAILED'!G105</f>
        <v>0</v>
      </c>
      <c r="I101" s="569">
        <f t="shared" si="72"/>
        <v>0</v>
      </c>
      <c r="J101" s="667"/>
      <c r="K101" s="345" t="s">
        <v>566</v>
      </c>
      <c r="L101" s="345" t="s">
        <v>566</v>
      </c>
      <c r="M101" s="345" t="s">
        <v>566</v>
      </c>
      <c r="O101" s="776" t="str">
        <f t="shared" si="66"/>
        <v/>
      </c>
      <c r="P101" s="776" t="str">
        <f t="shared" si="67"/>
        <v/>
      </c>
      <c r="Q101" s="776" t="str">
        <f t="shared" si="68"/>
        <v/>
      </c>
    </row>
    <row r="102" spans="1:17" ht="14" customHeight="1">
      <c r="A102" s="691" t="s">
        <v>1877</v>
      </c>
      <c r="B102" s="541" t="s">
        <v>961</v>
      </c>
      <c r="C102" s="654">
        <v>0</v>
      </c>
      <c r="D102" s="654">
        <v>0</v>
      </c>
      <c r="E102" s="531">
        <f t="shared" si="73"/>
        <v>0</v>
      </c>
      <c r="F102" s="654">
        <v>0</v>
      </c>
      <c r="G102" s="531">
        <f t="shared" si="71"/>
        <v>0</v>
      </c>
      <c r="H102" s="531">
        <f>'Production Budget - DETAILED'!G106</f>
        <v>0</v>
      </c>
      <c r="I102" s="569">
        <f t="shared" si="72"/>
        <v>0</v>
      </c>
      <c r="J102" s="667"/>
      <c r="K102" s="345" t="s">
        <v>566</v>
      </c>
      <c r="L102" s="345" t="s">
        <v>566</v>
      </c>
      <c r="M102" s="345" t="s">
        <v>566</v>
      </c>
      <c r="O102" s="776" t="str">
        <f t="shared" si="66"/>
        <v/>
      </c>
      <c r="P102" s="776" t="str">
        <f t="shared" si="67"/>
        <v/>
      </c>
      <c r="Q102" s="776" t="str">
        <f t="shared" si="68"/>
        <v/>
      </c>
    </row>
    <row r="103" spans="1:17" ht="12.75" customHeight="1">
      <c r="A103" s="691" t="s">
        <v>1878</v>
      </c>
      <c r="B103" s="541" t="s">
        <v>951</v>
      </c>
      <c r="C103" s="654">
        <v>0</v>
      </c>
      <c r="D103" s="654">
        <v>0</v>
      </c>
      <c r="E103" s="531">
        <f t="shared" si="73"/>
        <v>0</v>
      </c>
      <c r="F103" s="654">
        <v>0</v>
      </c>
      <c r="G103" s="531">
        <f t="shared" si="71"/>
        <v>0</v>
      </c>
      <c r="H103" s="531">
        <f>'Production Budget - DETAILED'!G107</f>
        <v>0</v>
      </c>
      <c r="I103" s="569">
        <f t="shared" si="72"/>
        <v>0</v>
      </c>
      <c r="J103" s="667"/>
      <c r="K103" s="345" t="s">
        <v>566</v>
      </c>
      <c r="L103" s="345" t="s">
        <v>566</v>
      </c>
      <c r="M103" s="345" t="s">
        <v>566</v>
      </c>
      <c r="O103" s="776" t="str">
        <f t="shared" si="66"/>
        <v/>
      </c>
      <c r="P103" s="776" t="str">
        <f t="shared" si="67"/>
        <v/>
      </c>
      <c r="Q103" s="776" t="str">
        <f t="shared" si="68"/>
        <v/>
      </c>
    </row>
    <row r="104" spans="1:17" ht="14" customHeight="1">
      <c r="A104" s="691" t="s">
        <v>1879</v>
      </c>
      <c r="B104" s="541" t="s">
        <v>950</v>
      </c>
      <c r="C104" s="654">
        <v>0</v>
      </c>
      <c r="D104" s="654">
        <v>0</v>
      </c>
      <c r="E104" s="531">
        <f t="shared" si="73"/>
        <v>0</v>
      </c>
      <c r="F104" s="654">
        <v>0</v>
      </c>
      <c r="G104" s="531">
        <f t="shared" si="71"/>
        <v>0</v>
      </c>
      <c r="H104" s="531">
        <f>'Production Budget - DETAILED'!G108</f>
        <v>0</v>
      </c>
      <c r="I104" s="569">
        <f t="shared" si="72"/>
        <v>0</v>
      </c>
      <c r="J104" s="667"/>
      <c r="K104" s="345" t="s">
        <v>566</v>
      </c>
      <c r="L104" s="345" t="s">
        <v>566</v>
      </c>
      <c r="M104" s="345" t="s">
        <v>566</v>
      </c>
      <c r="O104" s="776" t="str">
        <f t="shared" si="66"/>
        <v/>
      </c>
      <c r="P104" s="776" t="str">
        <f t="shared" si="67"/>
        <v/>
      </c>
      <c r="Q104" s="776" t="str">
        <f t="shared" si="68"/>
        <v/>
      </c>
    </row>
    <row r="105" spans="1:17" ht="14" customHeight="1">
      <c r="A105" s="691" t="s">
        <v>1880</v>
      </c>
      <c r="B105" s="541" t="s">
        <v>962</v>
      </c>
      <c r="C105" s="654">
        <v>0</v>
      </c>
      <c r="D105" s="654">
        <v>0</v>
      </c>
      <c r="E105" s="531">
        <f t="shared" si="73"/>
        <v>0</v>
      </c>
      <c r="F105" s="654">
        <v>0</v>
      </c>
      <c r="G105" s="531">
        <f t="shared" si="71"/>
        <v>0</v>
      </c>
      <c r="H105" s="531">
        <f>'Production Budget - DETAILED'!G109</f>
        <v>0</v>
      </c>
      <c r="I105" s="569">
        <f t="shared" si="72"/>
        <v>0</v>
      </c>
      <c r="J105" s="667"/>
      <c r="K105" s="345" t="s">
        <v>566</v>
      </c>
      <c r="L105" s="345" t="s">
        <v>566</v>
      </c>
      <c r="M105" s="345" t="s">
        <v>566</v>
      </c>
      <c r="O105" s="776" t="str">
        <f t="shared" si="66"/>
        <v/>
      </c>
      <c r="P105" s="776" t="str">
        <f t="shared" si="67"/>
        <v/>
      </c>
      <c r="Q105" s="776" t="str">
        <f t="shared" si="68"/>
        <v/>
      </c>
    </row>
    <row r="106" spans="1:17" ht="14" customHeight="1">
      <c r="A106" s="691" t="s">
        <v>1881</v>
      </c>
      <c r="B106" s="541" t="s">
        <v>963</v>
      </c>
      <c r="C106" s="654">
        <v>0</v>
      </c>
      <c r="D106" s="654">
        <v>0</v>
      </c>
      <c r="E106" s="531">
        <f t="shared" si="73"/>
        <v>0</v>
      </c>
      <c r="F106" s="654">
        <v>0</v>
      </c>
      <c r="G106" s="531">
        <f t="shared" si="71"/>
        <v>0</v>
      </c>
      <c r="H106" s="531">
        <f>'Production Budget - DETAILED'!G110</f>
        <v>0</v>
      </c>
      <c r="I106" s="569">
        <f t="shared" si="72"/>
        <v>0</v>
      </c>
      <c r="J106" s="667"/>
      <c r="K106" s="345" t="s">
        <v>566</v>
      </c>
      <c r="L106" s="345" t="s">
        <v>566</v>
      </c>
      <c r="M106" s="345" t="s">
        <v>566</v>
      </c>
      <c r="O106" s="776" t="str">
        <f t="shared" si="66"/>
        <v/>
      </c>
      <c r="P106" s="776" t="str">
        <f t="shared" si="67"/>
        <v/>
      </c>
      <c r="Q106" s="776" t="str">
        <f t="shared" si="68"/>
        <v/>
      </c>
    </row>
    <row r="107" spans="1:17" ht="14" customHeight="1">
      <c r="A107" s="691" t="s">
        <v>1882</v>
      </c>
      <c r="B107" s="541" t="s">
        <v>950</v>
      </c>
      <c r="C107" s="654">
        <v>0</v>
      </c>
      <c r="D107" s="654">
        <v>0</v>
      </c>
      <c r="E107" s="531">
        <f t="shared" si="73"/>
        <v>0</v>
      </c>
      <c r="F107" s="654">
        <v>0</v>
      </c>
      <c r="G107" s="531">
        <f t="shared" si="71"/>
        <v>0</v>
      </c>
      <c r="H107" s="531">
        <f>'Production Budget - DETAILED'!G111</f>
        <v>0</v>
      </c>
      <c r="I107" s="569">
        <f t="shared" si="72"/>
        <v>0</v>
      </c>
      <c r="J107" s="667"/>
      <c r="K107" s="345" t="s">
        <v>566</v>
      </c>
      <c r="L107" s="345" t="s">
        <v>566</v>
      </c>
      <c r="M107" s="345" t="s">
        <v>566</v>
      </c>
      <c r="O107" s="776" t="str">
        <f t="shared" si="66"/>
        <v/>
      </c>
      <c r="P107" s="776" t="str">
        <f t="shared" si="67"/>
        <v/>
      </c>
      <c r="Q107" s="776" t="str">
        <f t="shared" si="68"/>
        <v/>
      </c>
    </row>
    <row r="108" spans="1:17" ht="14" customHeight="1">
      <c r="A108" s="691" t="s">
        <v>1883</v>
      </c>
      <c r="B108" s="541" t="s">
        <v>964</v>
      </c>
      <c r="C108" s="654">
        <v>0</v>
      </c>
      <c r="D108" s="654">
        <v>0</v>
      </c>
      <c r="E108" s="531">
        <f t="shared" si="73"/>
        <v>0</v>
      </c>
      <c r="F108" s="654">
        <v>0</v>
      </c>
      <c r="G108" s="531">
        <f t="shared" si="71"/>
        <v>0</v>
      </c>
      <c r="H108" s="531">
        <f>'Production Budget - DETAILED'!G112</f>
        <v>0</v>
      </c>
      <c r="I108" s="569">
        <f t="shared" si="72"/>
        <v>0</v>
      </c>
      <c r="J108" s="667"/>
      <c r="K108" s="345" t="s">
        <v>566</v>
      </c>
      <c r="L108" s="345" t="s">
        <v>566</v>
      </c>
      <c r="M108" s="345" t="s">
        <v>566</v>
      </c>
      <c r="O108" s="776" t="str">
        <f t="shared" si="66"/>
        <v/>
      </c>
      <c r="P108" s="776" t="str">
        <f t="shared" si="67"/>
        <v/>
      </c>
      <c r="Q108" s="776" t="str">
        <f t="shared" si="68"/>
        <v/>
      </c>
    </row>
    <row r="109" spans="1:17" ht="14" customHeight="1">
      <c r="A109" s="691" t="s">
        <v>1884</v>
      </c>
      <c r="B109" s="541" t="s">
        <v>965</v>
      </c>
      <c r="C109" s="654">
        <v>0</v>
      </c>
      <c r="D109" s="654">
        <v>0</v>
      </c>
      <c r="E109" s="531">
        <f t="shared" si="73"/>
        <v>0</v>
      </c>
      <c r="F109" s="654">
        <v>0</v>
      </c>
      <c r="G109" s="531">
        <f t="shared" si="71"/>
        <v>0</v>
      </c>
      <c r="H109" s="531">
        <f>'Production Budget - DETAILED'!G113</f>
        <v>0</v>
      </c>
      <c r="I109" s="569">
        <f t="shared" si="72"/>
        <v>0</v>
      </c>
      <c r="J109" s="667"/>
      <c r="K109" s="345" t="s">
        <v>566</v>
      </c>
      <c r="L109" s="345" t="s">
        <v>566</v>
      </c>
      <c r="M109" s="345" t="s">
        <v>566</v>
      </c>
      <c r="O109" s="776" t="str">
        <f t="shared" si="66"/>
        <v/>
      </c>
      <c r="P109" s="776" t="str">
        <f t="shared" si="67"/>
        <v/>
      </c>
      <c r="Q109" s="776" t="str">
        <f t="shared" si="68"/>
        <v/>
      </c>
    </row>
    <row r="110" spans="1:17" ht="14" customHeight="1">
      <c r="A110" s="691" t="s">
        <v>2882</v>
      </c>
      <c r="B110" s="541" t="s">
        <v>950</v>
      </c>
      <c r="C110" s="654">
        <v>0</v>
      </c>
      <c r="D110" s="654">
        <v>0</v>
      </c>
      <c r="E110" s="531">
        <f t="shared" si="73"/>
        <v>0</v>
      </c>
      <c r="F110" s="654">
        <v>0</v>
      </c>
      <c r="G110" s="531">
        <f t="shared" si="71"/>
        <v>0</v>
      </c>
      <c r="H110" s="531">
        <f>'Production Budget - DETAILED'!G114</f>
        <v>0</v>
      </c>
      <c r="I110" s="569">
        <f t="shared" si="72"/>
        <v>0</v>
      </c>
      <c r="J110" s="667"/>
      <c r="K110" s="345" t="s">
        <v>566</v>
      </c>
      <c r="L110" s="345" t="s">
        <v>566</v>
      </c>
      <c r="M110" s="345" t="s">
        <v>566</v>
      </c>
      <c r="O110" s="776" t="str">
        <f t="shared" si="66"/>
        <v/>
      </c>
      <c r="P110" s="776" t="str">
        <f t="shared" si="67"/>
        <v/>
      </c>
      <c r="Q110" s="776" t="str">
        <f t="shared" si="68"/>
        <v/>
      </c>
    </row>
    <row r="111" spans="1:17" ht="14" customHeight="1">
      <c r="A111" s="691" t="s">
        <v>2883</v>
      </c>
      <c r="B111" s="541" t="s">
        <v>952</v>
      </c>
      <c r="C111" s="654">
        <v>0</v>
      </c>
      <c r="D111" s="654">
        <v>0</v>
      </c>
      <c r="E111" s="531">
        <f t="shared" si="73"/>
        <v>0</v>
      </c>
      <c r="F111" s="654">
        <v>0</v>
      </c>
      <c r="G111" s="531">
        <f t="shared" si="71"/>
        <v>0</v>
      </c>
      <c r="H111" s="531">
        <f>'Production Budget - DETAILED'!G115</f>
        <v>0</v>
      </c>
      <c r="I111" s="569">
        <f t="shared" si="72"/>
        <v>0</v>
      </c>
      <c r="J111" s="667"/>
      <c r="K111" s="345" t="s">
        <v>566</v>
      </c>
      <c r="L111" s="345" t="s">
        <v>566</v>
      </c>
      <c r="M111" s="345" t="s">
        <v>566</v>
      </c>
      <c r="O111" s="776" t="str">
        <f t="shared" si="66"/>
        <v/>
      </c>
      <c r="P111" s="776" t="str">
        <f t="shared" si="67"/>
        <v/>
      </c>
      <c r="Q111" s="776" t="str">
        <f t="shared" si="68"/>
        <v/>
      </c>
    </row>
    <row r="112" spans="1:17" ht="14" customHeight="1">
      <c r="A112" s="691" t="s">
        <v>1885</v>
      </c>
      <c r="B112" s="541" t="s">
        <v>966</v>
      </c>
      <c r="C112" s="654">
        <v>0</v>
      </c>
      <c r="D112" s="654">
        <v>0</v>
      </c>
      <c r="E112" s="531">
        <f t="shared" si="73"/>
        <v>0</v>
      </c>
      <c r="F112" s="654">
        <v>0</v>
      </c>
      <c r="G112" s="531">
        <f t="shared" si="71"/>
        <v>0</v>
      </c>
      <c r="H112" s="531">
        <f>'Production Budget - DETAILED'!G116</f>
        <v>0</v>
      </c>
      <c r="I112" s="569">
        <f t="shared" si="72"/>
        <v>0</v>
      </c>
      <c r="J112" s="667"/>
      <c r="K112" s="345" t="s">
        <v>566</v>
      </c>
      <c r="L112" s="345" t="s">
        <v>566</v>
      </c>
      <c r="M112" s="345" t="s">
        <v>566</v>
      </c>
      <c r="O112" s="776" t="str">
        <f t="shared" si="66"/>
        <v/>
      </c>
      <c r="P112" s="776" t="str">
        <f t="shared" si="67"/>
        <v/>
      </c>
      <c r="Q112" s="776" t="str">
        <f t="shared" si="68"/>
        <v/>
      </c>
    </row>
    <row r="113" spans="1:17" ht="14" customHeight="1">
      <c r="A113" s="691" t="s">
        <v>1886</v>
      </c>
      <c r="B113" s="541" t="s">
        <v>967</v>
      </c>
      <c r="C113" s="654">
        <v>0</v>
      </c>
      <c r="D113" s="654">
        <v>0</v>
      </c>
      <c r="E113" s="531">
        <f t="shared" si="73"/>
        <v>0</v>
      </c>
      <c r="F113" s="654">
        <v>0</v>
      </c>
      <c r="G113" s="531">
        <f t="shared" si="71"/>
        <v>0</v>
      </c>
      <c r="H113" s="531">
        <f>'Production Budget - DETAILED'!G117</f>
        <v>0</v>
      </c>
      <c r="I113" s="569">
        <f t="shared" si="72"/>
        <v>0</v>
      </c>
      <c r="J113" s="667"/>
      <c r="K113" s="345" t="s">
        <v>566</v>
      </c>
      <c r="L113" s="345" t="s">
        <v>566</v>
      </c>
      <c r="M113" s="345" t="s">
        <v>566</v>
      </c>
      <c r="O113" s="776" t="str">
        <f t="shared" si="66"/>
        <v/>
      </c>
      <c r="P113" s="776" t="str">
        <f t="shared" si="67"/>
        <v/>
      </c>
      <c r="Q113" s="776" t="str">
        <f t="shared" si="68"/>
        <v/>
      </c>
    </row>
    <row r="114" spans="1:17" ht="14" customHeight="1">
      <c r="A114" s="691" t="s">
        <v>1887</v>
      </c>
      <c r="B114" s="541" t="s">
        <v>968</v>
      </c>
      <c r="C114" s="654">
        <v>0</v>
      </c>
      <c r="D114" s="654">
        <v>0</v>
      </c>
      <c r="E114" s="531">
        <f t="shared" ref="E114:E115" si="74">+C114+D114</f>
        <v>0</v>
      </c>
      <c r="F114" s="654">
        <v>0</v>
      </c>
      <c r="G114" s="531">
        <f t="shared" ref="G114:G115" si="75">+E114+F114</f>
        <v>0</v>
      </c>
      <c r="H114" s="531">
        <f>'Production Budget - DETAILED'!G118</f>
        <v>0</v>
      </c>
      <c r="I114" s="569">
        <f t="shared" ref="I114:I115" si="76">+H114-G114</f>
        <v>0</v>
      </c>
      <c r="J114" s="667"/>
      <c r="K114" s="345" t="s">
        <v>566</v>
      </c>
      <c r="L114" s="345" t="s">
        <v>566</v>
      </c>
      <c r="M114" s="345" t="s">
        <v>566</v>
      </c>
      <c r="O114" s="776" t="str">
        <f t="shared" ref="O114:O115" si="77">IF(OR(K114="Oui",K114="Yes"),G114,"")</f>
        <v/>
      </c>
      <c r="P114" s="776" t="str">
        <f t="shared" ref="P114:P115" si="78">IF(OR(L114="Oui",L114="Yes"),G114,"")</f>
        <v/>
      </c>
      <c r="Q114" s="776" t="str">
        <f t="shared" ref="Q114:Q115" si="79">IF(OR(M114="Oui",M114="Yes"),G114,"")</f>
        <v/>
      </c>
    </row>
    <row r="115" spans="1:17" ht="14" customHeight="1">
      <c r="A115" s="691" t="s">
        <v>1888</v>
      </c>
      <c r="B115" s="541" t="s">
        <v>969</v>
      </c>
      <c r="C115" s="654">
        <v>0</v>
      </c>
      <c r="D115" s="654">
        <v>0</v>
      </c>
      <c r="E115" s="531">
        <f t="shared" si="74"/>
        <v>0</v>
      </c>
      <c r="F115" s="654">
        <v>0</v>
      </c>
      <c r="G115" s="531">
        <f t="shared" si="75"/>
        <v>0</v>
      </c>
      <c r="H115" s="531">
        <f>'Production Budget - DETAILED'!G119</f>
        <v>0</v>
      </c>
      <c r="I115" s="569">
        <f t="shared" si="76"/>
        <v>0</v>
      </c>
      <c r="J115" s="667"/>
      <c r="K115" s="345" t="s">
        <v>566</v>
      </c>
      <c r="L115" s="345" t="s">
        <v>566</v>
      </c>
      <c r="M115" s="345" t="s">
        <v>566</v>
      </c>
      <c r="O115" s="776" t="str">
        <f t="shared" si="77"/>
        <v/>
      </c>
      <c r="P115" s="776" t="str">
        <f t="shared" si="78"/>
        <v/>
      </c>
      <c r="Q115" s="776" t="str">
        <f t="shared" si="79"/>
        <v/>
      </c>
    </row>
    <row r="116" spans="1:17" ht="14" customHeight="1">
      <c r="A116" s="691" t="s">
        <v>1889</v>
      </c>
      <c r="B116" s="541" t="s">
        <v>915</v>
      </c>
      <c r="C116" s="654">
        <v>0</v>
      </c>
      <c r="D116" s="654">
        <v>0</v>
      </c>
      <c r="E116" s="531">
        <f t="shared" si="73"/>
        <v>0</v>
      </c>
      <c r="F116" s="654">
        <v>0</v>
      </c>
      <c r="G116" s="531">
        <f t="shared" si="71"/>
        <v>0</v>
      </c>
      <c r="H116" s="531">
        <f>'Production Budget - DETAILED'!G120</f>
        <v>0</v>
      </c>
      <c r="I116" s="569">
        <f t="shared" si="72"/>
        <v>0</v>
      </c>
      <c r="J116" s="667"/>
      <c r="K116" s="345" t="s">
        <v>566</v>
      </c>
      <c r="L116" s="345" t="s">
        <v>566</v>
      </c>
      <c r="M116" s="345" t="s">
        <v>566</v>
      </c>
      <c r="O116" s="776" t="str">
        <f t="shared" si="66"/>
        <v/>
      </c>
      <c r="P116" s="776" t="str">
        <f t="shared" si="67"/>
        <v/>
      </c>
      <c r="Q116" s="776" t="str">
        <f t="shared" si="68"/>
        <v/>
      </c>
    </row>
    <row r="117" spans="1:17" ht="14" customHeight="1">
      <c r="A117" s="691" t="s">
        <v>1890</v>
      </c>
      <c r="B117" s="541" t="s">
        <v>955</v>
      </c>
      <c r="C117" s="654">
        <v>0</v>
      </c>
      <c r="D117" s="654">
        <v>0</v>
      </c>
      <c r="E117" s="531">
        <f t="shared" si="73"/>
        <v>0</v>
      </c>
      <c r="F117" s="654">
        <v>0</v>
      </c>
      <c r="G117" s="531">
        <f t="shared" si="71"/>
        <v>0</v>
      </c>
      <c r="H117" s="531">
        <f>'Production Budget - DETAILED'!G121</f>
        <v>0</v>
      </c>
      <c r="I117" s="569">
        <f t="shared" si="72"/>
        <v>0</v>
      </c>
      <c r="J117" s="667"/>
      <c r="K117" s="345" t="s">
        <v>566</v>
      </c>
      <c r="L117" s="345" t="s">
        <v>566</v>
      </c>
      <c r="M117" s="345" t="s">
        <v>566</v>
      </c>
      <c r="O117" s="776" t="str">
        <f t="shared" si="66"/>
        <v/>
      </c>
      <c r="P117" s="776" t="str">
        <f t="shared" si="67"/>
        <v/>
      </c>
      <c r="Q117" s="776" t="str">
        <f t="shared" si="68"/>
        <v/>
      </c>
    </row>
    <row r="118" spans="1:17" ht="14" customHeight="1">
      <c r="A118" s="691" t="s">
        <v>1891</v>
      </c>
      <c r="B118" s="466" t="s">
        <v>897</v>
      </c>
      <c r="C118" s="654">
        <v>0</v>
      </c>
      <c r="D118" s="654">
        <v>0</v>
      </c>
      <c r="E118" s="531">
        <f t="shared" si="73"/>
        <v>0</v>
      </c>
      <c r="F118" s="654">
        <v>0</v>
      </c>
      <c r="G118" s="531">
        <f t="shared" si="71"/>
        <v>0</v>
      </c>
      <c r="H118" s="531">
        <f>'Production Budget - DETAILED'!G122</f>
        <v>0</v>
      </c>
      <c r="I118" s="569">
        <f t="shared" si="72"/>
        <v>0</v>
      </c>
      <c r="J118" s="667"/>
      <c r="K118" s="345" t="s">
        <v>566</v>
      </c>
      <c r="L118" s="345" t="s">
        <v>566</v>
      </c>
      <c r="M118" s="345" t="s">
        <v>566</v>
      </c>
      <c r="O118" s="776" t="str">
        <f t="shared" si="66"/>
        <v/>
      </c>
      <c r="P118" s="776" t="str">
        <f t="shared" si="67"/>
        <v/>
      </c>
      <c r="Q118" s="776" t="str">
        <f t="shared" si="68"/>
        <v/>
      </c>
    </row>
    <row r="119" spans="1:17" ht="14" customHeight="1">
      <c r="A119" s="547"/>
      <c r="B119" s="534" t="s">
        <v>1892</v>
      </c>
      <c r="C119" s="535">
        <f t="shared" ref="C119:H119" si="80">SUM(C94:C118)</f>
        <v>0</v>
      </c>
      <c r="D119" s="535">
        <f t="shared" si="80"/>
        <v>0</v>
      </c>
      <c r="E119" s="535">
        <f t="shared" si="80"/>
        <v>0</v>
      </c>
      <c r="F119" s="535">
        <f t="shared" si="80"/>
        <v>0</v>
      </c>
      <c r="G119" s="535">
        <f t="shared" si="80"/>
        <v>0</v>
      </c>
      <c r="H119" s="535">
        <f t="shared" si="80"/>
        <v>0</v>
      </c>
      <c r="I119" s="831">
        <f>+H119-G119</f>
        <v>0</v>
      </c>
      <c r="J119" s="738"/>
      <c r="K119" s="738"/>
      <c r="L119" s="738"/>
      <c r="M119" s="738"/>
      <c r="N119" s="738"/>
      <c r="O119" s="783"/>
      <c r="P119" s="783"/>
      <c r="Q119" s="783"/>
    </row>
    <row r="120" spans="1:17" ht="14" customHeight="1">
      <c r="A120" s="547"/>
      <c r="B120" s="536"/>
      <c r="C120" s="537"/>
      <c r="D120" s="537"/>
      <c r="E120" s="537"/>
      <c r="F120" s="537"/>
      <c r="G120" s="537"/>
      <c r="H120" s="537"/>
      <c r="I120" s="832"/>
      <c r="J120" s="468"/>
      <c r="K120" s="468"/>
      <c r="L120" s="468"/>
      <c r="M120" s="468"/>
      <c r="N120" s="468"/>
      <c r="O120" s="782"/>
      <c r="P120" s="782"/>
      <c r="Q120" s="782"/>
    </row>
    <row r="121" spans="1:17" ht="14" customHeight="1">
      <c r="A121" s="524" t="s">
        <v>1893</v>
      </c>
      <c r="B121" s="525" t="s">
        <v>970</v>
      </c>
      <c r="C121" s="526"/>
      <c r="D121" s="537"/>
      <c r="E121" s="537"/>
      <c r="F121" s="537"/>
      <c r="G121" s="537"/>
      <c r="H121" s="537"/>
      <c r="I121" s="832"/>
      <c r="J121" s="468"/>
      <c r="K121" s="468"/>
      <c r="L121" s="468"/>
      <c r="M121" s="468"/>
      <c r="N121" s="468"/>
      <c r="O121" s="782"/>
      <c r="P121" s="782"/>
      <c r="Q121" s="782"/>
    </row>
    <row r="122" spans="1:17" ht="14" customHeight="1">
      <c r="A122" s="543" t="s">
        <v>1894</v>
      </c>
      <c r="B122" s="541" t="s">
        <v>971</v>
      </c>
      <c r="C122" s="654">
        <v>0</v>
      </c>
      <c r="D122" s="654">
        <v>0</v>
      </c>
      <c r="E122" s="531">
        <f>+C122+D122</f>
        <v>0</v>
      </c>
      <c r="F122" s="654">
        <v>0</v>
      </c>
      <c r="G122" s="531">
        <f t="shared" ref="G122:G135" si="81">+E122+F122</f>
        <v>0</v>
      </c>
      <c r="H122" s="531">
        <f>'Production Budget - DETAILED'!G127</f>
        <v>0</v>
      </c>
      <c r="I122" s="569">
        <f t="shared" ref="I122:I135" si="82">+H122-G122</f>
        <v>0</v>
      </c>
      <c r="J122" s="667"/>
      <c r="K122" s="345" t="s">
        <v>566</v>
      </c>
      <c r="L122" s="345" t="s">
        <v>566</v>
      </c>
      <c r="M122" s="345" t="s">
        <v>566</v>
      </c>
      <c r="O122" s="776" t="str">
        <f t="shared" si="66"/>
        <v/>
      </c>
      <c r="P122" s="776" t="str">
        <f t="shared" si="67"/>
        <v/>
      </c>
      <c r="Q122" s="776" t="str">
        <f t="shared" si="68"/>
        <v/>
      </c>
    </row>
    <row r="123" spans="1:17" ht="14" customHeight="1">
      <c r="A123" s="543" t="s">
        <v>1895</v>
      </c>
      <c r="B123" s="541" t="s">
        <v>972</v>
      </c>
      <c r="C123" s="654">
        <v>0</v>
      </c>
      <c r="D123" s="654">
        <v>0</v>
      </c>
      <c r="E123" s="531">
        <f t="shared" ref="E123:E135" si="83">+C123+D123</f>
        <v>0</v>
      </c>
      <c r="F123" s="654">
        <v>0</v>
      </c>
      <c r="G123" s="531">
        <f t="shared" si="81"/>
        <v>0</v>
      </c>
      <c r="H123" s="531">
        <f>'Production Budget - DETAILED'!G128</f>
        <v>0</v>
      </c>
      <c r="I123" s="569">
        <f t="shared" si="82"/>
        <v>0</v>
      </c>
      <c r="J123" s="667"/>
      <c r="K123" s="345" t="s">
        <v>566</v>
      </c>
      <c r="L123" s="345" t="s">
        <v>566</v>
      </c>
      <c r="M123" s="345" t="s">
        <v>566</v>
      </c>
      <c r="O123" s="776" t="str">
        <f t="shared" si="66"/>
        <v/>
      </c>
      <c r="P123" s="776" t="str">
        <f t="shared" si="67"/>
        <v/>
      </c>
      <c r="Q123" s="776" t="str">
        <f t="shared" si="68"/>
        <v/>
      </c>
    </row>
    <row r="124" spans="1:17" ht="14" customHeight="1">
      <c r="A124" s="543" t="s">
        <v>1896</v>
      </c>
      <c r="B124" s="541" t="s">
        <v>973</v>
      </c>
      <c r="C124" s="654">
        <v>0</v>
      </c>
      <c r="D124" s="654">
        <v>0</v>
      </c>
      <c r="E124" s="531">
        <f t="shared" si="83"/>
        <v>0</v>
      </c>
      <c r="F124" s="654">
        <v>0</v>
      </c>
      <c r="G124" s="531">
        <f t="shared" si="81"/>
        <v>0</v>
      </c>
      <c r="H124" s="531">
        <f>'Production Budget - DETAILED'!G129</f>
        <v>0</v>
      </c>
      <c r="I124" s="569">
        <f t="shared" si="82"/>
        <v>0</v>
      </c>
      <c r="J124" s="667"/>
      <c r="K124" s="345" t="s">
        <v>566</v>
      </c>
      <c r="L124" s="345" t="s">
        <v>566</v>
      </c>
      <c r="M124" s="345" t="s">
        <v>566</v>
      </c>
      <c r="O124" s="776" t="str">
        <f t="shared" si="66"/>
        <v/>
      </c>
      <c r="P124" s="776" t="str">
        <f t="shared" si="67"/>
        <v/>
      </c>
      <c r="Q124" s="776" t="str">
        <f t="shared" si="68"/>
        <v/>
      </c>
    </row>
    <row r="125" spans="1:17" ht="14" customHeight="1">
      <c r="A125" s="543" t="s">
        <v>1897</v>
      </c>
      <c r="B125" s="541" t="s">
        <v>2887</v>
      </c>
      <c r="C125" s="654">
        <v>0</v>
      </c>
      <c r="D125" s="654">
        <v>0</v>
      </c>
      <c r="E125" s="531">
        <f t="shared" si="83"/>
        <v>0</v>
      </c>
      <c r="F125" s="654">
        <v>0</v>
      </c>
      <c r="G125" s="531">
        <f t="shared" si="81"/>
        <v>0</v>
      </c>
      <c r="H125" s="531">
        <f>'Production Budget - DETAILED'!G130</f>
        <v>0</v>
      </c>
      <c r="I125" s="569">
        <f t="shared" si="82"/>
        <v>0</v>
      </c>
      <c r="J125" s="667"/>
      <c r="K125" s="345" t="s">
        <v>566</v>
      </c>
      <c r="L125" s="345" t="s">
        <v>566</v>
      </c>
      <c r="M125" s="345" t="s">
        <v>566</v>
      </c>
      <c r="O125" s="776" t="str">
        <f t="shared" si="66"/>
        <v/>
      </c>
      <c r="P125" s="776" t="str">
        <f t="shared" si="67"/>
        <v/>
      </c>
      <c r="Q125" s="776" t="str">
        <f t="shared" si="68"/>
        <v/>
      </c>
    </row>
    <row r="126" spans="1:17" ht="14" customHeight="1">
      <c r="A126" s="543" t="s">
        <v>1898</v>
      </c>
      <c r="B126" s="541" t="s">
        <v>2888</v>
      </c>
      <c r="C126" s="654">
        <v>0</v>
      </c>
      <c r="D126" s="654">
        <v>0</v>
      </c>
      <c r="E126" s="531">
        <f t="shared" si="83"/>
        <v>0</v>
      </c>
      <c r="F126" s="654">
        <v>0</v>
      </c>
      <c r="G126" s="531">
        <f t="shared" si="81"/>
        <v>0</v>
      </c>
      <c r="H126" s="531">
        <f>'Production Budget - DETAILED'!G131</f>
        <v>0</v>
      </c>
      <c r="I126" s="569">
        <f t="shared" si="82"/>
        <v>0</v>
      </c>
      <c r="J126" s="667"/>
      <c r="K126" s="345" t="s">
        <v>566</v>
      </c>
      <c r="L126" s="345" t="s">
        <v>566</v>
      </c>
      <c r="M126" s="345" t="s">
        <v>566</v>
      </c>
      <c r="O126" s="776" t="str">
        <f t="shared" si="66"/>
        <v/>
      </c>
      <c r="P126" s="776" t="str">
        <f t="shared" si="67"/>
        <v/>
      </c>
      <c r="Q126" s="776" t="str">
        <f t="shared" si="68"/>
        <v/>
      </c>
    </row>
    <row r="127" spans="1:17" ht="14" customHeight="1">
      <c r="A127" s="543" t="s">
        <v>1899</v>
      </c>
      <c r="B127" s="541" t="s">
        <v>2889</v>
      </c>
      <c r="C127" s="654">
        <v>0</v>
      </c>
      <c r="D127" s="654">
        <v>0</v>
      </c>
      <c r="E127" s="531">
        <f t="shared" si="83"/>
        <v>0</v>
      </c>
      <c r="F127" s="654">
        <v>0</v>
      </c>
      <c r="G127" s="531">
        <f t="shared" si="81"/>
        <v>0</v>
      </c>
      <c r="H127" s="531">
        <f>'Production Budget - DETAILED'!G132</f>
        <v>0</v>
      </c>
      <c r="I127" s="569">
        <f t="shared" si="82"/>
        <v>0</v>
      </c>
      <c r="J127" s="667"/>
      <c r="K127" s="345" t="s">
        <v>566</v>
      </c>
      <c r="L127" s="345" t="s">
        <v>566</v>
      </c>
      <c r="M127" s="345" t="s">
        <v>566</v>
      </c>
      <c r="O127" s="776" t="str">
        <f t="shared" si="66"/>
        <v/>
      </c>
      <c r="P127" s="776" t="str">
        <f t="shared" si="67"/>
        <v/>
      </c>
      <c r="Q127" s="776" t="str">
        <f t="shared" si="68"/>
        <v/>
      </c>
    </row>
    <row r="128" spans="1:17" ht="14" customHeight="1">
      <c r="A128" s="543" t="s">
        <v>1900</v>
      </c>
      <c r="B128" s="541" t="s">
        <v>2890</v>
      </c>
      <c r="C128" s="654">
        <v>0</v>
      </c>
      <c r="D128" s="654">
        <v>0</v>
      </c>
      <c r="E128" s="531">
        <f t="shared" si="83"/>
        <v>0</v>
      </c>
      <c r="F128" s="654">
        <v>0</v>
      </c>
      <c r="G128" s="531">
        <f t="shared" si="81"/>
        <v>0</v>
      </c>
      <c r="H128" s="531">
        <f>'Production Budget - DETAILED'!G133</f>
        <v>0</v>
      </c>
      <c r="I128" s="569">
        <f t="shared" si="82"/>
        <v>0</v>
      </c>
      <c r="J128" s="667"/>
      <c r="K128" s="345" t="s">
        <v>566</v>
      </c>
      <c r="L128" s="345" t="s">
        <v>566</v>
      </c>
      <c r="M128" s="345" t="s">
        <v>566</v>
      </c>
      <c r="O128" s="776" t="str">
        <f t="shared" si="66"/>
        <v/>
      </c>
      <c r="P128" s="776" t="str">
        <f t="shared" si="67"/>
        <v/>
      </c>
      <c r="Q128" s="776" t="str">
        <f t="shared" si="68"/>
        <v/>
      </c>
    </row>
    <row r="129" spans="1:17" ht="14" customHeight="1">
      <c r="A129" s="543" t="s">
        <v>1901</v>
      </c>
      <c r="B129" s="541" t="s">
        <v>978</v>
      </c>
      <c r="C129" s="654">
        <v>0</v>
      </c>
      <c r="D129" s="654">
        <v>0</v>
      </c>
      <c r="E129" s="531">
        <f t="shared" si="83"/>
        <v>0</v>
      </c>
      <c r="F129" s="654">
        <v>0</v>
      </c>
      <c r="G129" s="531">
        <f t="shared" si="81"/>
        <v>0</v>
      </c>
      <c r="H129" s="531">
        <f>'Production Budget - DETAILED'!G134</f>
        <v>0</v>
      </c>
      <c r="I129" s="569">
        <f t="shared" si="82"/>
        <v>0</v>
      </c>
      <c r="J129" s="667"/>
      <c r="K129" s="345" t="s">
        <v>566</v>
      </c>
      <c r="L129" s="345" t="s">
        <v>566</v>
      </c>
      <c r="M129" s="345" t="s">
        <v>566</v>
      </c>
      <c r="O129" s="776" t="str">
        <f t="shared" si="66"/>
        <v/>
      </c>
      <c r="P129" s="776" t="str">
        <f t="shared" si="67"/>
        <v/>
      </c>
      <c r="Q129" s="776" t="str">
        <f t="shared" si="68"/>
        <v/>
      </c>
    </row>
    <row r="130" spans="1:17" ht="14" customHeight="1">
      <c r="A130" s="543" t="s">
        <v>1902</v>
      </c>
      <c r="B130" s="541" t="s">
        <v>979</v>
      </c>
      <c r="C130" s="654">
        <v>0</v>
      </c>
      <c r="D130" s="654">
        <v>0</v>
      </c>
      <c r="E130" s="531">
        <f t="shared" si="83"/>
        <v>0</v>
      </c>
      <c r="F130" s="654">
        <v>0</v>
      </c>
      <c r="G130" s="531">
        <f t="shared" si="81"/>
        <v>0</v>
      </c>
      <c r="H130" s="531">
        <f>'Production Budget - DETAILED'!G135</f>
        <v>0</v>
      </c>
      <c r="I130" s="569">
        <f t="shared" si="82"/>
        <v>0</v>
      </c>
      <c r="J130" s="667"/>
      <c r="K130" s="345" t="s">
        <v>566</v>
      </c>
      <c r="L130" s="345" t="s">
        <v>566</v>
      </c>
      <c r="M130" s="345" t="s">
        <v>566</v>
      </c>
      <c r="O130" s="776" t="str">
        <f t="shared" si="66"/>
        <v/>
      </c>
      <c r="P130" s="776" t="str">
        <f t="shared" si="67"/>
        <v/>
      </c>
      <c r="Q130" s="776" t="str">
        <f t="shared" si="68"/>
        <v/>
      </c>
    </row>
    <row r="131" spans="1:17" ht="14" customHeight="1">
      <c r="A131" s="543" t="s">
        <v>1903</v>
      </c>
      <c r="B131" s="541" t="s">
        <v>2891</v>
      </c>
      <c r="C131" s="654">
        <v>0</v>
      </c>
      <c r="D131" s="654">
        <v>0</v>
      </c>
      <c r="E131" s="531">
        <f t="shared" ref="E131:E132" si="84">+C131+D131</f>
        <v>0</v>
      </c>
      <c r="F131" s="654">
        <v>0</v>
      </c>
      <c r="G131" s="531">
        <f t="shared" ref="G131:G132" si="85">+E131+F131</f>
        <v>0</v>
      </c>
      <c r="H131" s="531">
        <f>'Production Budget - DETAILED'!G136</f>
        <v>0</v>
      </c>
      <c r="I131" s="569">
        <f t="shared" ref="I131:I132" si="86">+H131-G131</f>
        <v>0</v>
      </c>
      <c r="J131" s="667"/>
      <c r="K131" s="345" t="s">
        <v>566</v>
      </c>
      <c r="L131" s="345" t="s">
        <v>566</v>
      </c>
      <c r="M131" s="345" t="s">
        <v>566</v>
      </c>
      <c r="O131" s="776" t="str">
        <f t="shared" ref="O131:O132" si="87">IF(OR(K131="Oui",K131="Yes"),G131,"")</f>
        <v/>
      </c>
      <c r="P131" s="776" t="str">
        <f t="shared" ref="P131:P132" si="88">IF(OR(L131="Oui",L131="Yes"),G131,"")</f>
        <v/>
      </c>
      <c r="Q131" s="776" t="str">
        <f t="shared" ref="Q131:Q132" si="89">IF(OR(M131="Oui",M131="Yes"),G131,"")</f>
        <v/>
      </c>
    </row>
    <row r="132" spans="1:17" ht="14" customHeight="1">
      <c r="A132" s="543" t="s">
        <v>2885</v>
      </c>
      <c r="B132" s="541" t="s">
        <v>2892</v>
      </c>
      <c r="C132" s="654">
        <v>0</v>
      </c>
      <c r="D132" s="654">
        <v>0</v>
      </c>
      <c r="E132" s="531">
        <f t="shared" si="84"/>
        <v>0</v>
      </c>
      <c r="F132" s="654">
        <v>0</v>
      </c>
      <c r="G132" s="531">
        <f t="shared" si="85"/>
        <v>0</v>
      </c>
      <c r="H132" s="531">
        <f>'Production Budget - DETAILED'!G137</f>
        <v>0</v>
      </c>
      <c r="I132" s="569">
        <f t="shared" si="86"/>
        <v>0</v>
      </c>
      <c r="J132" s="667"/>
      <c r="K132" s="345" t="s">
        <v>566</v>
      </c>
      <c r="L132" s="345" t="s">
        <v>566</v>
      </c>
      <c r="M132" s="345" t="s">
        <v>566</v>
      </c>
      <c r="O132" s="776" t="str">
        <f t="shared" si="87"/>
        <v/>
      </c>
      <c r="P132" s="776" t="str">
        <f t="shared" si="88"/>
        <v/>
      </c>
      <c r="Q132" s="776" t="str">
        <f t="shared" si="89"/>
        <v/>
      </c>
    </row>
    <row r="133" spans="1:17" ht="14" customHeight="1">
      <c r="A133" s="543" t="s">
        <v>1904</v>
      </c>
      <c r="B133" s="541" t="s">
        <v>915</v>
      </c>
      <c r="C133" s="654">
        <v>0</v>
      </c>
      <c r="D133" s="654">
        <v>0</v>
      </c>
      <c r="E133" s="531">
        <f t="shared" si="83"/>
        <v>0</v>
      </c>
      <c r="F133" s="654">
        <v>0</v>
      </c>
      <c r="G133" s="531">
        <f t="shared" si="81"/>
        <v>0</v>
      </c>
      <c r="H133" s="531">
        <f>'Production Budget - DETAILED'!G138</f>
        <v>0</v>
      </c>
      <c r="I133" s="569">
        <f t="shared" si="82"/>
        <v>0</v>
      </c>
      <c r="J133" s="667"/>
      <c r="K133" s="345" t="s">
        <v>566</v>
      </c>
      <c r="L133" s="345" t="s">
        <v>566</v>
      </c>
      <c r="M133" s="345" t="s">
        <v>566</v>
      </c>
      <c r="O133" s="776" t="str">
        <f t="shared" si="66"/>
        <v/>
      </c>
      <c r="P133" s="776" t="str">
        <f t="shared" si="67"/>
        <v/>
      </c>
      <c r="Q133" s="776" t="str">
        <f t="shared" si="68"/>
        <v/>
      </c>
    </row>
    <row r="134" spans="1:17" ht="14" customHeight="1">
      <c r="A134" s="543" t="s">
        <v>2886</v>
      </c>
      <c r="B134" s="541" t="s">
        <v>955</v>
      </c>
      <c r="C134" s="654">
        <v>0</v>
      </c>
      <c r="D134" s="654">
        <v>0</v>
      </c>
      <c r="E134" s="531">
        <f t="shared" si="83"/>
        <v>0</v>
      </c>
      <c r="F134" s="654">
        <v>0</v>
      </c>
      <c r="G134" s="531">
        <f t="shared" si="81"/>
        <v>0</v>
      </c>
      <c r="H134" s="531">
        <f>'Production Budget - DETAILED'!G139</f>
        <v>0</v>
      </c>
      <c r="I134" s="569">
        <f t="shared" si="82"/>
        <v>0</v>
      </c>
      <c r="J134" s="667"/>
      <c r="K134" s="345" t="s">
        <v>566</v>
      </c>
      <c r="L134" s="345" t="s">
        <v>566</v>
      </c>
      <c r="M134" s="345" t="s">
        <v>566</v>
      </c>
      <c r="O134" s="776" t="str">
        <f t="shared" si="66"/>
        <v/>
      </c>
      <c r="P134" s="776" t="str">
        <f t="shared" si="67"/>
        <v/>
      </c>
      <c r="Q134" s="776" t="str">
        <f t="shared" si="68"/>
        <v/>
      </c>
    </row>
    <row r="135" spans="1:17" ht="14" customHeight="1">
      <c r="A135" s="543" t="s">
        <v>1905</v>
      </c>
      <c r="B135" s="466" t="s">
        <v>897</v>
      </c>
      <c r="C135" s="654">
        <v>0</v>
      </c>
      <c r="D135" s="654">
        <v>0</v>
      </c>
      <c r="E135" s="531">
        <f t="shared" si="83"/>
        <v>0</v>
      </c>
      <c r="F135" s="654">
        <v>0</v>
      </c>
      <c r="G135" s="531">
        <f t="shared" si="81"/>
        <v>0</v>
      </c>
      <c r="H135" s="531">
        <f>'Production Budget - DETAILED'!G140</f>
        <v>0</v>
      </c>
      <c r="I135" s="569">
        <f t="shared" si="82"/>
        <v>0</v>
      </c>
      <c r="J135" s="667"/>
      <c r="K135" s="345" t="s">
        <v>566</v>
      </c>
      <c r="L135" s="345" t="s">
        <v>566</v>
      </c>
      <c r="M135" s="345" t="s">
        <v>566</v>
      </c>
      <c r="O135" s="776" t="str">
        <f t="shared" si="66"/>
        <v/>
      </c>
      <c r="P135" s="776" t="str">
        <f t="shared" si="67"/>
        <v/>
      </c>
      <c r="Q135" s="776" t="str">
        <f t="shared" si="68"/>
        <v/>
      </c>
    </row>
    <row r="136" spans="1:17" ht="14" customHeight="1">
      <c r="A136" s="547"/>
      <c r="B136" s="534" t="s">
        <v>1906</v>
      </c>
      <c r="C136" s="535">
        <f t="shared" ref="C136:H136" si="90">SUM(C122:C135)</f>
        <v>0</v>
      </c>
      <c r="D136" s="535">
        <f t="shared" si="90"/>
        <v>0</v>
      </c>
      <c r="E136" s="535">
        <f t="shared" si="90"/>
        <v>0</v>
      </c>
      <c r="F136" s="535">
        <f t="shared" si="90"/>
        <v>0</v>
      </c>
      <c r="G136" s="535">
        <f t="shared" si="90"/>
        <v>0</v>
      </c>
      <c r="H136" s="535">
        <f t="shared" si="90"/>
        <v>0</v>
      </c>
      <c r="I136" s="831">
        <f>+H136-G136</f>
        <v>0</v>
      </c>
      <c r="J136" s="738"/>
      <c r="K136" s="738"/>
      <c r="L136" s="738"/>
      <c r="M136" s="738"/>
      <c r="N136" s="738"/>
      <c r="O136" s="783"/>
      <c r="P136" s="783"/>
      <c r="Q136" s="783"/>
    </row>
    <row r="137" spans="1:17" ht="14" customHeight="1">
      <c r="A137" s="547"/>
      <c r="B137" s="536"/>
      <c r="C137" s="537"/>
      <c r="D137" s="537"/>
      <c r="E137" s="537"/>
      <c r="F137" s="537"/>
      <c r="G137" s="537"/>
      <c r="H137" s="537"/>
      <c r="I137" s="832"/>
      <c r="J137" s="468"/>
      <c r="K137" s="468"/>
      <c r="L137" s="468"/>
      <c r="M137" s="468"/>
      <c r="N137" s="468"/>
      <c r="O137" s="782"/>
      <c r="P137" s="782"/>
      <c r="Q137" s="782"/>
    </row>
    <row r="138" spans="1:17" ht="14" customHeight="1">
      <c r="A138" s="524" t="s">
        <v>1907</v>
      </c>
      <c r="B138" s="525" t="s">
        <v>1714</v>
      </c>
      <c r="C138" s="526"/>
      <c r="D138" s="537"/>
      <c r="E138" s="537"/>
      <c r="F138" s="537"/>
      <c r="G138" s="537"/>
      <c r="H138" s="537"/>
      <c r="I138" s="832"/>
      <c r="J138" s="468"/>
      <c r="K138" s="468"/>
      <c r="L138" s="468"/>
      <c r="M138" s="468"/>
      <c r="N138" s="468"/>
      <c r="O138" s="782"/>
      <c r="P138" s="782"/>
      <c r="Q138" s="782"/>
    </row>
    <row r="139" spans="1:17" ht="14" customHeight="1">
      <c r="A139" s="543" t="s">
        <v>1908</v>
      </c>
      <c r="B139" s="541" t="s">
        <v>983</v>
      </c>
      <c r="C139" s="654">
        <v>0</v>
      </c>
      <c r="D139" s="654">
        <v>0</v>
      </c>
      <c r="E139" s="531">
        <f>+C139+D139</f>
        <v>0</v>
      </c>
      <c r="F139" s="654">
        <v>0</v>
      </c>
      <c r="G139" s="531">
        <f t="shared" ref="G139:G165" si="91">+E139+F139</f>
        <v>0</v>
      </c>
      <c r="H139" s="531">
        <f>'Production Budget - DETAILED'!G145</f>
        <v>0</v>
      </c>
      <c r="I139" s="569">
        <f t="shared" ref="I139:I165" si="92">+H139-G139</f>
        <v>0</v>
      </c>
      <c r="J139" s="667"/>
      <c r="K139" s="345" t="s">
        <v>566</v>
      </c>
      <c r="L139" s="345" t="s">
        <v>566</v>
      </c>
      <c r="M139" s="345" t="s">
        <v>566</v>
      </c>
      <c r="O139" s="776" t="str">
        <f t="shared" si="66"/>
        <v/>
      </c>
      <c r="P139" s="776" t="str">
        <f t="shared" si="67"/>
        <v/>
      </c>
      <c r="Q139" s="776" t="str">
        <f t="shared" si="68"/>
        <v/>
      </c>
    </row>
    <row r="140" spans="1:17" ht="14" customHeight="1">
      <c r="A140" s="543" t="s">
        <v>1909</v>
      </c>
      <c r="B140" s="541" t="s">
        <v>984</v>
      </c>
      <c r="C140" s="654">
        <v>0</v>
      </c>
      <c r="D140" s="654">
        <v>0</v>
      </c>
      <c r="E140" s="531">
        <f t="shared" ref="E140:E165" si="93">+C140+D140</f>
        <v>0</v>
      </c>
      <c r="F140" s="654">
        <v>0</v>
      </c>
      <c r="G140" s="531">
        <f t="shared" si="91"/>
        <v>0</v>
      </c>
      <c r="H140" s="531">
        <f>'Production Budget - DETAILED'!G146</f>
        <v>0</v>
      </c>
      <c r="I140" s="569">
        <f t="shared" si="92"/>
        <v>0</v>
      </c>
      <c r="J140" s="667"/>
      <c r="K140" s="345" t="s">
        <v>566</v>
      </c>
      <c r="L140" s="345" t="s">
        <v>566</v>
      </c>
      <c r="M140" s="345" t="s">
        <v>566</v>
      </c>
      <c r="O140" s="776" t="str">
        <f t="shared" si="66"/>
        <v/>
      </c>
      <c r="P140" s="776" t="str">
        <f t="shared" si="67"/>
        <v/>
      </c>
      <c r="Q140" s="776" t="str">
        <f t="shared" si="68"/>
        <v/>
      </c>
    </row>
    <row r="141" spans="1:17" ht="14" customHeight="1">
      <c r="A141" s="543" t="s">
        <v>1910</v>
      </c>
      <c r="B141" s="541" t="s">
        <v>985</v>
      </c>
      <c r="C141" s="654">
        <v>0</v>
      </c>
      <c r="D141" s="654">
        <v>0</v>
      </c>
      <c r="E141" s="531">
        <f>+C141+D141</f>
        <v>0</v>
      </c>
      <c r="F141" s="654">
        <v>0</v>
      </c>
      <c r="G141" s="531">
        <f t="shared" si="91"/>
        <v>0</v>
      </c>
      <c r="H141" s="531">
        <f>'Production Budget - DETAILED'!G147</f>
        <v>0</v>
      </c>
      <c r="I141" s="569">
        <f t="shared" si="92"/>
        <v>0</v>
      </c>
      <c r="J141" s="667"/>
      <c r="K141" s="345" t="s">
        <v>566</v>
      </c>
      <c r="L141" s="345" t="s">
        <v>566</v>
      </c>
      <c r="M141" s="345" t="s">
        <v>566</v>
      </c>
      <c r="O141" s="776" t="str">
        <f t="shared" si="66"/>
        <v/>
      </c>
      <c r="P141" s="776" t="str">
        <f t="shared" si="67"/>
        <v/>
      </c>
      <c r="Q141" s="776" t="str">
        <f t="shared" si="68"/>
        <v/>
      </c>
    </row>
    <row r="142" spans="1:17" ht="14" customHeight="1">
      <c r="A142" s="543" t="s">
        <v>1911</v>
      </c>
      <c r="B142" s="541" t="s">
        <v>986</v>
      </c>
      <c r="C142" s="654">
        <v>0</v>
      </c>
      <c r="D142" s="654">
        <v>0</v>
      </c>
      <c r="E142" s="531">
        <f t="shared" si="93"/>
        <v>0</v>
      </c>
      <c r="F142" s="654">
        <v>0</v>
      </c>
      <c r="G142" s="531">
        <f t="shared" si="91"/>
        <v>0</v>
      </c>
      <c r="H142" s="531">
        <f>'Production Budget - DETAILED'!G148</f>
        <v>0</v>
      </c>
      <c r="I142" s="569">
        <f t="shared" si="92"/>
        <v>0</v>
      </c>
      <c r="J142" s="667"/>
      <c r="K142" s="345" t="s">
        <v>566</v>
      </c>
      <c r="L142" s="345" t="s">
        <v>566</v>
      </c>
      <c r="M142" s="345" t="s">
        <v>566</v>
      </c>
      <c r="O142" s="776" t="str">
        <f t="shared" si="66"/>
        <v/>
      </c>
      <c r="P142" s="776" t="str">
        <f t="shared" si="67"/>
        <v/>
      </c>
      <c r="Q142" s="776" t="str">
        <f t="shared" si="68"/>
        <v/>
      </c>
    </row>
    <row r="143" spans="1:17" ht="14" customHeight="1">
      <c r="A143" s="543" t="s">
        <v>1912</v>
      </c>
      <c r="B143" s="541" t="s">
        <v>987</v>
      </c>
      <c r="C143" s="654">
        <v>0</v>
      </c>
      <c r="D143" s="654">
        <v>0</v>
      </c>
      <c r="E143" s="531">
        <f t="shared" si="93"/>
        <v>0</v>
      </c>
      <c r="F143" s="654">
        <v>0</v>
      </c>
      <c r="G143" s="531">
        <f t="shared" si="91"/>
        <v>0</v>
      </c>
      <c r="H143" s="531">
        <f>'Production Budget - DETAILED'!G149</f>
        <v>0</v>
      </c>
      <c r="I143" s="569">
        <f t="shared" si="92"/>
        <v>0</v>
      </c>
      <c r="J143" s="667"/>
      <c r="K143" s="345" t="s">
        <v>566</v>
      </c>
      <c r="L143" s="345" t="s">
        <v>566</v>
      </c>
      <c r="M143" s="345" t="s">
        <v>566</v>
      </c>
      <c r="O143" s="776" t="str">
        <f t="shared" si="66"/>
        <v/>
      </c>
      <c r="P143" s="776" t="str">
        <f t="shared" si="67"/>
        <v/>
      </c>
      <c r="Q143" s="776" t="str">
        <f t="shared" si="68"/>
        <v/>
      </c>
    </row>
    <row r="144" spans="1:17" ht="14" customHeight="1">
      <c r="A144" s="543" t="s">
        <v>1913</v>
      </c>
      <c r="B144" s="541" t="s">
        <v>988</v>
      </c>
      <c r="C144" s="654">
        <v>0</v>
      </c>
      <c r="D144" s="654">
        <v>0</v>
      </c>
      <c r="E144" s="531">
        <f>+C144+D144</f>
        <v>0</v>
      </c>
      <c r="F144" s="654">
        <v>0</v>
      </c>
      <c r="G144" s="531">
        <f t="shared" si="91"/>
        <v>0</v>
      </c>
      <c r="H144" s="531">
        <f>'Production Budget - DETAILED'!G150</f>
        <v>0</v>
      </c>
      <c r="I144" s="569">
        <f>+H144-G144</f>
        <v>0</v>
      </c>
      <c r="J144" s="667"/>
      <c r="K144" s="345" t="s">
        <v>566</v>
      </c>
      <c r="L144" s="345" t="s">
        <v>566</v>
      </c>
      <c r="M144" s="345" t="s">
        <v>566</v>
      </c>
      <c r="O144" s="776" t="str">
        <f t="shared" si="66"/>
        <v/>
      </c>
      <c r="P144" s="776" t="str">
        <f t="shared" si="67"/>
        <v/>
      </c>
      <c r="Q144" s="776" t="str">
        <f t="shared" si="68"/>
        <v/>
      </c>
    </row>
    <row r="145" spans="1:17" ht="14" customHeight="1">
      <c r="A145" s="543" t="s">
        <v>1914</v>
      </c>
      <c r="B145" s="541" t="s">
        <v>989</v>
      </c>
      <c r="C145" s="654">
        <v>0</v>
      </c>
      <c r="D145" s="654">
        <v>0</v>
      </c>
      <c r="E145" s="531">
        <f t="shared" si="93"/>
        <v>0</v>
      </c>
      <c r="F145" s="654">
        <v>0</v>
      </c>
      <c r="G145" s="531">
        <f t="shared" si="91"/>
        <v>0</v>
      </c>
      <c r="H145" s="531">
        <f>'Production Budget - DETAILED'!G151</f>
        <v>0</v>
      </c>
      <c r="I145" s="569">
        <f t="shared" si="92"/>
        <v>0</v>
      </c>
      <c r="J145" s="667"/>
      <c r="K145" s="345" t="s">
        <v>566</v>
      </c>
      <c r="L145" s="345" t="s">
        <v>566</v>
      </c>
      <c r="M145" s="345" t="s">
        <v>566</v>
      </c>
      <c r="O145" s="776" t="str">
        <f t="shared" si="66"/>
        <v/>
      </c>
      <c r="P145" s="776" t="str">
        <f t="shared" si="67"/>
        <v/>
      </c>
      <c r="Q145" s="776" t="str">
        <f t="shared" si="68"/>
        <v/>
      </c>
    </row>
    <row r="146" spans="1:17" ht="14" customHeight="1">
      <c r="A146" s="543" t="s">
        <v>1915</v>
      </c>
      <c r="B146" s="541" t="s">
        <v>990</v>
      </c>
      <c r="C146" s="654">
        <v>0</v>
      </c>
      <c r="D146" s="654">
        <v>0</v>
      </c>
      <c r="E146" s="531">
        <f t="shared" si="93"/>
        <v>0</v>
      </c>
      <c r="F146" s="654">
        <v>0</v>
      </c>
      <c r="G146" s="531">
        <f t="shared" si="91"/>
        <v>0</v>
      </c>
      <c r="H146" s="531">
        <f>'Production Budget - DETAILED'!G152</f>
        <v>0</v>
      </c>
      <c r="I146" s="569">
        <f t="shared" si="92"/>
        <v>0</v>
      </c>
      <c r="J146" s="667"/>
      <c r="K146" s="345" t="s">
        <v>566</v>
      </c>
      <c r="L146" s="345" t="s">
        <v>566</v>
      </c>
      <c r="M146" s="345" t="s">
        <v>566</v>
      </c>
      <c r="O146" s="776" t="str">
        <f t="shared" si="66"/>
        <v/>
      </c>
      <c r="P146" s="776" t="str">
        <f t="shared" si="67"/>
        <v/>
      </c>
      <c r="Q146" s="776" t="str">
        <f t="shared" si="68"/>
        <v/>
      </c>
    </row>
    <row r="147" spans="1:17" ht="14" customHeight="1">
      <c r="A147" s="543" t="s">
        <v>1916</v>
      </c>
      <c r="B147" s="541" t="s">
        <v>991</v>
      </c>
      <c r="C147" s="654">
        <v>0</v>
      </c>
      <c r="D147" s="654">
        <v>0</v>
      </c>
      <c r="E147" s="531">
        <f t="shared" si="93"/>
        <v>0</v>
      </c>
      <c r="F147" s="654">
        <v>0</v>
      </c>
      <c r="G147" s="531">
        <f t="shared" si="91"/>
        <v>0</v>
      </c>
      <c r="H147" s="531">
        <f>'Production Budget - DETAILED'!G153</f>
        <v>0</v>
      </c>
      <c r="I147" s="569">
        <f t="shared" si="92"/>
        <v>0</v>
      </c>
      <c r="J147" s="667"/>
      <c r="K147" s="345" t="s">
        <v>566</v>
      </c>
      <c r="L147" s="345" t="s">
        <v>566</v>
      </c>
      <c r="M147" s="345" t="s">
        <v>566</v>
      </c>
      <c r="O147" s="776" t="str">
        <f t="shared" si="66"/>
        <v/>
      </c>
      <c r="P147" s="776" t="str">
        <f t="shared" si="67"/>
        <v/>
      </c>
      <c r="Q147" s="776" t="str">
        <f t="shared" si="68"/>
        <v/>
      </c>
    </row>
    <row r="148" spans="1:17" ht="13.75" customHeight="1">
      <c r="A148" s="543" t="s">
        <v>1917</v>
      </c>
      <c r="B148" s="541" t="s">
        <v>992</v>
      </c>
      <c r="C148" s="654">
        <v>0</v>
      </c>
      <c r="D148" s="654">
        <v>0</v>
      </c>
      <c r="E148" s="531">
        <f t="shared" si="93"/>
        <v>0</v>
      </c>
      <c r="F148" s="654">
        <v>0</v>
      </c>
      <c r="G148" s="531">
        <f t="shared" si="91"/>
        <v>0</v>
      </c>
      <c r="H148" s="531">
        <f>'Production Budget - DETAILED'!G154</f>
        <v>0</v>
      </c>
      <c r="I148" s="569">
        <f t="shared" si="92"/>
        <v>0</v>
      </c>
      <c r="J148" s="667"/>
      <c r="K148" s="345" t="s">
        <v>566</v>
      </c>
      <c r="L148" s="345" t="s">
        <v>566</v>
      </c>
      <c r="M148" s="345" t="s">
        <v>566</v>
      </c>
      <c r="O148" s="776" t="str">
        <f t="shared" si="66"/>
        <v/>
      </c>
      <c r="P148" s="776" t="str">
        <f t="shared" si="67"/>
        <v/>
      </c>
      <c r="Q148" s="776" t="str">
        <f t="shared" si="68"/>
        <v/>
      </c>
    </row>
    <row r="149" spans="1:17" ht="14" customHeight="1">
      <c r="A149" s="543" t="s">
        <v>1918</v>
      </c>
      <c r="B149" s="541" t="s">
        <v>993</v>
      </c>
      <c r="C149" s="654">
        <v>0</v>
      </c>
      <c r="D149" s="654">
        <v>0</v>
      </c>
      <c r="E149" s="531">
        <f>+C149+D149</f>
        <v>0</v>
      </c>
      <c r="F149" s="654">
        <v>0</v>
      </c>
      <c r="G149" s="531">
        <f t="shared" si="91"/>
        <v>0</v>
      </c>
      <c r="H149" s="531">
        <f>'Production Budget - DETAILED'!G155</f>
        <v>0</v>
      </c>
      <c r="I149" s="569">
        <f>+H149-G149</f>
        <v>0</v>
      </c>
      <c r="J149" s="667"/>
      <c r="K149" s="345" t="s">
        <v>566</v>
      </c>
      <c r="L149" s="345" t="s">
        <v>566</v>
      </c>
      <c r="M149" s="345" t="s">
        <v>566</v>
      </c>
      <c r="O149" s="776" t="str">
        <f t="shared" si="66"/>
        <v/>
      </c>
      <c r="P149" s="776" t="str">
        <f t="shared" si="67"/>
        <v/>
      </c>
      <c r="Q149" s="776" t="str">
        <f t="shared" si="68"/>
        <v/>
      </c>
    </row>
    <row r="150" spans="1:17" ht="13.75" customHeight="1">
      <c r="A150" s="543" t="s">
        <v>1919</v>
      </c>
      <c r="B150" s="541" t="s">
        <v>994</v>
      </c>
      <c r="C150" s="654">
        <v>0</v>
      </c>
      <c r="D150" s="654">
        <v>0</v>
      </c>
      <c r="E150" s="531">
        <f t="shared" si="93"/>
        <v>0</v>
      </c>
      <c r="F150" s="654">
        <v>0</v>
      </c>
      <c r="G150" s="531">
        <f t="shared" si="91"/>
        <v>0</v>
      </c>
      <c r="H150" s="531">
        <f>'Production Budget - DETAILED'!G156</f>
        <v>0</v>
      </c>
      <c r="I150" s="569">
        <f t="shared" si="92"/>
        <v>0</v>
      </c>
      <c r="J150" s="667"/>
      <c r="K150" s="345" t="s">
        <v>566</v>
      </c>
      <c r="L150" s="345" t="s">
        <v>566</v>
      </c>
      <c r="M150" s="345" t="s">
        <v>566</v>
      </c>
      <c r="O150" s="776" t="str">
        <f t="shared" ref="O150:O225" si="94">IF(OR(K150="Oui",K150="Yes"),G150,"")</f>
        <v/>
      </c>
      <c r="P150" s="776" t="str">
        <f t="shared" ref="P150:P225" si="95">IF(OR(L150="Oui",L150="Yes"),G150,"")</f>
        <v/>
      </c>
      <c r="Q150" s="776" t="str">
        <f t="shared" ref="Q150:Q225" si="96">IF(OR(M150="Oui",M150="Yes"),G150,"")</f>
        <v/>
      </c>
    </row>
    <row r="151" spans="1:17" ht="14" customHeight="1">
      <c r="A151" s="543" t="s">
        <v>1920</v>
      </c>
      <c r="B151" s="541" t="s">
        <v>995</v>
      </c>
      <c r="C151" s="654">
        <v>0</v>
      </c>
      <c r="D151" s="654">
        <v>0</v>
      </c>
      <c r="E151" s="531">
        <f>+C151+D151</f>
        <v>0</v>
      </c>
      <c r="F151" s="654">
        <v>0</v>
      </c>
      <c r="G151" s="531">
        <f t="shared" si="91"/>
        <v>0</v>
      </c>
      <c r="H151" s="531">
        <f>'Production Budget - DETAILED'!G157</f>
        <v>0</v>
      </c>
      <c r="I151" s="569">
        <f t="shared" si="92"/>
        <v>0</v>
      </c>
      <c r="J151" s="667"/>
      <c r="K151" s="345" t="s">
        <v>566</v>
      </c>
      <c r="L151" s="345" t="s">
        <v>566</v>
      </c>
      <c r="M151" s="345" t="s">
        <v>566</v>
      </c>
      <c r="O151" s="776" t="str">
        <f t="shared" si="94"/>
        <v/>
      </c>
      <c r="P151" s="776" t="str">
        <f t="shared" si="95"/>
        <v/>
      </c>
      <c r="Q151" s="776" t="str">
        <f t="shared" si="96"/>
        <v/>
      </c>
    </row>
    <row r="152" spans="1:17" ht="14" customHeight="1">
      <c r="A152" s="543" t="s">
        <v>1921</v>
      </c>
      <c r="B152" s="541" t="s">
        <v>996</v>
      </c>
      <c r="C152" s="654">
        <v>0</v>
      </c>
      <c r="D152" s="654">
        <v>0</v>
      </c>
      <c r="E152" s="531">
        <f>+C152+D152</f>
        <v>0</v>
      </c>
      <c r="F152" s="654">
        <v>0</v>
      </c>
      <c r="G152" s="531">
        <f t="shared" si="91"/>
        <v>0</v>
      </c>
      <c r="H152" s="531">
        <f>'Production Budget - DETAILED'!G158</f>
        <v>0</v>
      </c>
      <c r="I152" s="569">
        <f t="shared" si="92"/>
        <v>0</v>
      </c>
      <c r="J152" s="667"/>
      <c r="K152" s="345" t="s">
        <v>566</v>
      </c>
      <c r="L152" s="345" t="s">
        <v>566</v>
      </c>
      <c r="M152" s="345" t="s">
        <v>566</v>
      </c>
      <c r="O152" s="776" t="str">
        <f t="shared" si="94"/>
        <v/>
      </c>
      <c r="P152" s="776" t="str">
        <f t="shared" si="95"/>
        <v/>
      </c>
      <c r="Q152" s="776" t="str">
        <f t="shared" si="96"/>
        <v/>
      </c>
    </row>
    <row r="153" spans="1:17" ht="14" customHeight="1">
      <c r="A153" s="543" t="s">
        <v>1922</v>
      </c>
      <c r="B153" s="541" t="s">
        <v>997</v>
      </c>
      <c r="C153" s="654">
        <v>0</v>
      </c>
      <c r="D153" s="654">
        <v>0</v>
      </c>
      <c r="E153" s="531">
        <f t="shared" si="93"/>
        <v>0</v>
      </c>
      <c r="F153" s="654">
        <v>0</v>
      </c>
      <c r="G153" s="531">
        <f t="shared" si="91"/>
        <v>0</v>
      </c>
      <c r="H153" s="531">
        <f>'Production Budget - DETAILED'!G159</f>
        <v>0</v>
      </c>
      <c r="I153" s="569">
        <f t="shared" si="92"/>
        <v>0</v>
      </c>
      <c r="J153" s="667"/>
      <c r="K153" s="345" t="s">
        <v>566</v>
      </c>
      <c r="L153" s="345" t="s">
        <v>566</v>
      </c>
      <c r="M153" s="345" t="s">
        <v>566</v>
      </c>
      <c r="O153" s="776" t="str">
        <f t="shared" si="94"/>
        <v/>
      </c>
      <c r="P153" s="776" t="str">
        <f t="shared" si="95"/>
        <v/>
      </c>
      <c r="Q153" s="776" t="str">
        <f t="shared" si="96"/>
        <v/>
      </c>
    </row>
    <row r="154" spans="1:17" ht="13.75" customHeight="1">
      <c r="A154" s="543" t="s">
        <v>1923</v>
      </c>
      <c r="B154" s="541" t="s">
        <v>998</v>
      </c>
      <c r="C154" s="654">
        <v>0</v>
      </c>
      <c r="D154" s="654">
        <v>0</v>
      </c>
      <c r="E154" s="531">
        <f>+C154+D154</f>
        <v>0</v>
      </c>
      <c r="F154" s="654">
        <v>0</v>
      </c>
      <c r="G154" s="531">
        <f t="shared" si="91"/>
        <v>0</v>
      </c>
      <c r="H154" s="531">
        <f>'Production Budget - DETAILED'!G160</f>
        <v>0</v>
      </c>
      <c r="I154" s="569">
        <f>+H154-G154</f>
        <v>0</v>
      </c>
      <c r="J154" s="667"/>
      <c r="K154" s="345" t="s">
        <v>566</v>
      </c>
      <c r="L154" s="345" t="s">
        <v>566</v>
      </c>
      <c r="M154" s="345" t="s">
        <v>566</v>
      </c>
      <c r="O154" s="776" t="str">
        <f t="shared" si="94"/>
        <v/>
      </c>
      <c r="P154" s="776" t="str">
        <f t="shared" si="95"/>
        <v/>
      </c>
      <c r="Q154" s="776" t="str">
        <f t="shared" si="96"/>
        <v/>
      </c>
    </row>
    <row r="155" spans="1:17" ht="14" customHeight="1">
      <c r="A155" s="543" t="s">
        <v>1924</v>
      </c>
      <c r="B155" s="541" t="s">
        <v>2897</v>
      </c>
      <c r="C155" s="654">
        <v>0</v>
      </c>
      <c r="D155" s="654">
        <v>0</v>
      </c>
      <c r="E155" s="531">
        <f t="shared" si="93"/>
        <v>0</v>
      </c>
      <c r="F155" s="654">
        <v>0</v>
      </c>
      <c r="G155" s="531">
        <f t="shared" si="91"/>
        <v>0</v>
      </c>
      <c r="H155" s="531">
        <f>'Production Budget - DETAILED'!G161</f>
        <v>0</v>
      </c>
      <c r="I155" s="569">
        <f t="shared" si="92"/>
        <v>0</v>
      </c>
      <c r="J155" s="667"/>
      <c r="K155" s="345" t="s">
        <v>566</v>
      </c>
      <c r="L155" s="345" t="s">
        <v>566</v>
      </c>
      <c r="M155" s="345" t="s">
        <v>566</v>
      </c>
      <c r="O155" s="776" t="str">
        <f t="shared" si="94"/>
        <v/>
      </c>
      <c r="P155" s="776" t="str">
        <f t="shared" si="95"/>
        <v/>
      </c>
      <c r="Q155" s="776" t="str">
        <f t="shared" si="96"/>
        <v/>
      </c>
    </row>
    <row r="156" spans="1:17" ht="14" customHeight="1">
      <c r="A156" s="543" t="s">
        <v>1925</v>
      </c>
      <c r="B156" s="541" t="s">
        <v>2898</v>
      </c>
      <c r="C156" s="654">
        <v>0</v>
      </c>
      <c r="D156" s="654">
        <v>0</v>
      </c>
      <c r="E156" s="531">
        <f t="shared" si="93"/>
        <v>0</v>
      </c>
      <c r="F156" s="654">
        <v>0</v>
      </c>
      <c r="G156" s="531">
        <f t="shared" si="91"/>
        <v>0</v>
      </c>
      <c r="H156" s="531">
        <f>'Production Budget - DETAILED'!G162</f>
        <v>0</v>
      </c>
      <c r="I156" s="569">
        <f t="shared" si="92"/>
        <v>0</v>
      </c>
      <c r="J156" s="667"/>
      <c r="K156" s="345" t="s">
        <v>566</v>
      </c>
      <c r="L156" s="345" t="s">
        <v>566</v>
      </c>
      <c r="M156" s="345" t="s">
        <v>566</v>
      </c>
      <c r="O156" s="776" t="str">
        <f t="shared" si="94"/>
        <v/>
      </c>
      <c r="P156" s="776" t="str">
        <f t="shared" si="95"/>
        <v/>
      </c>
      <c r="Q156" s="776" t="str">
        <f t="shared" si="96"/>
        <v/>
      </c>
    </row>
    <row r="157" spans="1:17" ht="14" customHeight="1">
      <c r="A157" s="543" t="s">
        <v>1926</v>
      </c>
      <c r="B157" s="541" t="s">
        <v>1001</v>
      </c>
      <c r="C157" s="654">
        <v>0</v>
      </c>
      <c r="D157" s="654">
        <v>0</v>
      </c>
      <c r="E157" s="531">
        <f>+C157+D157</f>
        <v>0</v>
      </c>
      <c r="F157" s="654">
        <v>0</v>
      </c>
      <c r="G157" s="531">
        <f t="shared" si="91"/>
        <v>0</v>
      </c>
      <c r="H157" s="531">
        <f>'Production Budget - DETAILED'!G163</f>
        <v>0</v>
      </c>
      <c r="I157" s="569">
        <f t="shared" si="92"/>
        <v>0</v>
      </c>
      <c r="J157" s="667"/>
      <c r="K157" s="345" t="s">
        <v>566</v>
      </c>
      <c r="L157" s="345" t="s">
        <v>566</v>
      </c>
      <c r="M157" s="345" t="s">
        <v>566</v>
      </c>
      <c r="O157" s="776" t="str">
        <f t="shared" si="94"/>
        <v/>
      </c>
      <c r="P157" s="776" t="str">
        <f t="shared" si="95"/>
        <v/>
      </c>
      <c r="Q157" s="776" t="str">
        <f t="shared" si="96"/>
        <v/>
      </c>
    </row>
    <row r="158" spans="1:17" ht="14" customHeight="1">
      <c r="A158" s="543" t="s">
        <v>1927</v>
      </c>
      <c r="B158" s="541" t="s">
        <v>1002</v>
      </c>
      <c r="C158" s="654">
        <v>0</v>
      </c>
      <c r="D158" s="654">
        <v>0</v>
      </c>
      <c r="E158" s="531">
        <f t="shared" ref="E158:E161" si="97">+C158+D158</f>
        <v>0</v>
      </c>
      <c r="F158" s="654">
        <v>0</v>
      </c>
      <c r="G158" s="531">
        <f t="shared" ref="G158:G161" si="98">+E158+F158</f>
        <v>0</v>
      </c>
      <c r="H158" s="531">
        <f>'Production Budget - DETAILED'!G164</f>
        <v>0</v>
      </c>
      <c r="I158" s="569">
        <f t="shared" ref="I158:I161" si="99">+H158-G158</f>
        <v>0</v>
      </c>
      <c r="J158" s="667"/>
      <c r="K158" s="345" t="s">
        <v>566</v>
      </c>
      <c r="L158" s="345" t="s">
        <v>566</v>
      </c>
      <c r="M158" s="345" t="s">
        <v>566</v>
      </c>
      <c r="O158" s="776" t="str">
        <f t="shared" ref="O158:O161" si="100">IF(OR(K158="Oui",K158="Yes"),G158,"")</f>
        <v/>
      </c>
      <c r="P158" s="776" t="str">
        <f t="shared" ref="P158:P161" si="101">IF(OR(L158="Oui",L158="Yes"),G158,"")</f>
        <v/>
      </c>
      <c r="Q158" s="776" t="str">
        <f t="shared" ref="Q158:Q161" si="102">IF(OR(M158="Oui",M158="Yes"),G158,"")</f>
        <v/>
      </c>
    </row>
    <row r="159" spans="1:17" ht="14" customHeight="1">
      <c r="A159" s="543" t="s">
        <v>1928</v>
      </c>
      <c r="B159" s="541" t="s">
        <v>2899</v>
      </c>
      <c r="C159" s="654">
        <v>0</v>
      </c>
      <c r="D159" s="654">
        <v>0</v>
      </c>
      <c r="E159" s="531">
        <f t="shared" si="97"/>
        <v>0</v>
      </c>
      <c r="F159" s="654">
        <v>0</v>
      </c>
      <c r="G159" s="531">
        <f t="shared" si="98"/>
        <v>0</v>
      </c>
      <c r="H159" s="531">
        <f>'Production Budget - DETAILED'!G165</f>
        <v>0</v>
      </c>
      <c r="I159" s="569">
        <f t="shared" si="99"/>
        <v>0</v>
      </c>
      <c r="J159" s="667"/>
      <c r="K159" s="345" t="s">
        <v>566</v>
      </c>
      <c r="L159" s="345" t="s">
        <v>566</v>
      </c>
      <c r="M159" s="345" t="s">
        <v>566</v>
      </c>
      <c r="O159" s="776" t="str">
        <f t="shared" si="100"/>
        <v/>
      </c>
      <c r="P159" s="776" t="str">
        <f t="shared" si="101"/>
        <v/>
      </c>
      <c r="Q159" s="776" t="str">
        <f t="shared" si="102"/>
        <v/>
      </c>
    </row>
    <row r="160" spans="1:17" ht="13.75" customHeight="1">
      <c r="A160" s="543" t="s">
        <v>2893</v>
      </c>
      <c r="B160" s="541" t="s">
        <v>1004</v>
      </c>
      <c r="C160" s="654">
        <v>0</v>
      </c>
      <c r="D160" s="654">
        <v>0</v>
      </c>
      <c r="E160" s="531">
        <f t="shared" si="97"/>
        <v>0</v>
      </c>
      <c r="F160" s="654">
        <v>0</v>
      </c>
      <c r="G160" s="531">
        <f t="shared" si="98"/>
        <v>0</v>
      </c>
      <c r="H160" s="531">
        <f>'Production Budget - DETAILED'!G166</f>
        <v>0</v>
      </c>
      <c r="I160" s="569">
        <f t="shared" si="99"/>
        <v>0</v>
      </c>
      <c r="J160" s="667"/>
      <c r="K160" s="345" t="s">
        <v>566</v>
      </c>
      <c r="L160" s="345" t="s">
        <v>566</v>
      </c>
      <c r="M160" s="345" t="s">
        <v>566</v>
      </c>
      <c r="O160" s="776" t="str">
        <f t="shared" si="100"/>
        <v/>
      </c>
      <c r="P160" s="776" t="str">
        <f t="shared" si="101"/>
        <v/>
      </c>
      <c r="Q160" s="776" t="str">
        <f t="shared" si="102"/>
        <v/>
      </c>
    </row>
    <row r="161" spans="1:17" ht="14" customHeight="1">
      <c r="A161" s="543" t="s">
        <v>2894</v>
      </c>
      <c r="B161" s="466" t="s">
        <v>1005</v>
      </c>
      <c r="C161" s="654">
        <v>0</v>
      </c>
      <c r="D161" s="654">
        <v>0</v>
      </c>
      <c r="E161" s="531">
        <f t="shared" si="97"/>
        <v>0</v>
      </c>
      <c r="F161" s="654">
        <v>0</v>
      </c>
      <c r="G161" s="531">
        <f t="shared" si="98"/>
        <v>0</v>
      </c>
      <c r="H161" s="531">
        <f>'Production Budget - DETAILED'!G167</f>
        <v>0</v>
      </c>
      <c r="I161" s="569">
        <f t="shared" si="99"/>
        <v>0</v>
      </c>
      <c r="J161" s="667"/>
      <c r="K161" s="345" t="s">
        <v>566</v>
      </c>
      <c r="L161" s="345" t="s">
        <v>566</v>
      </c>
      <c r="M161" s="345" t="s">
        <v>566</v>
      </c>
      <c r="O161" s="776" t="str">
        <f t="shared" si="100"/>
        <v/>
      </c>
      <c r="P161" s="776" t="str">
        <f t="shared" si="101"/>
        <v/>
      </c>
      <c r="Q161" s="776" t="str">
        <f t="shared" si="102"/>
        <v/>
      </c>
    </row>
    <row r="162" spans="1:17" ht="14" customHeight="1">
      <c r="A162" s="543" t="s">
        <v>1929</v>
      </c>
      <c r="B162" s="541" t="s">
        <v>1006</v>
      </c>
      <c r="C162" s="654">
        <v>0</v>
      </c>
      <c r="D162" s="654">
        <v>0</v>
      </c>
      <c r="E162" s="531">
        <f t="shared" si="93"/>
        <v>0</v>
      </c>
      <c r="F162" s="654">
        <v>0</v>
      </c>
      <c r="G162" s="531">
        <f t="shared" si="91"/>
        <v>0</v>
      </c>
      <c r="H162" s="531">
        <f>'Production Budget - DETAILED'!G168</f>
        <v>0</v>
      </c>
      <c r="I162" s="569">
        <f t="shared" si="92"/>
        <v>0</v>
      </c>
      <c r="J162" s="667"/>
      <c r="K162" s="345" t="s">
        <v>566</v>
      </c>
      <c r="L162" s="345" t="s">
        <v>566</v>
      </c>
      <c r="M162" s="345" t="s">
        <v>566</v>
      </c>
      <c r="O162" s="776" t="str">
        <f t="shared" si="94"/>
        <v/>
      </c>
      <c r="P162" s="776" t="str">
        <f t="shared" si="95"/>
        <v/>
      </c>
      <c r="Q162" s="776" t="str">
        <f t="shared" si="96"/>
        <v/>
      </c>
    </row>
    <row r="163" spans="1:17" ht="14" customHeight="1">
      <c r="A163" s="543" t="s">
        <v>2895</v>
      </c>
      <c r="B163" s="541" t="s">
        <v>915</v>
      </c>
      <c r="C163" s="654">
        <v>0</v>
      </c>
      <c r="D163" s="654">
        <v>0</v>
      </c>
      <c r="E163" s="531">
        <f t="shared" si="93"/>
        <v>0</v>
      </c>
      <c r="F163" s="654">
        <v>0</v>
      </c>
      <c r="G163" s="531">
        <f t="shared" si="91"/>
        <v>0</v>
      </c>
      <c r="H163" s="531">
        <f>'Production Budget - DETAILED'!G169</f>
        <v>0</v>
      </c>
      <c r="I163" s="569">
        <f t="shared" si="92"/>
        <v>0</v>
      </c>
      <c r="J163" s="667"/>
      <c r="K163" s="345" t="s">
        <v>566</v>
      </c>
      <c r="L163" s="345" t="s">
        <v>566</v>
      </c>
      <c r="M163" s="345" t="s">
        <v>566</v>
      </c>
      <c r="O163" s="776" t="str">
        <f t="shared" si="94"/>
        <v/>
      </c>
      <c r="P163" s="776" t="str">
        <f t="shared" si="95"/>
        <v/>
      </c>
      <c r="Q163" s="776" t="str">
        <f t="shared" si="96"/>
        <v/>
      </c>
    </row>
    <row r="164" spans="1:17" ht="13.75" customHeight="1">
      <c r="A164" s="543" t="s">
        <v>2896</v>
      </c>
      <c r="B164" s="541" t="s">
        <v>1007</v>
      </c>
      <c r="C164" s="654">
        <v>0</v>
      </c>
      <c r="D164" s="654">
        <v>0</v>
      </c>
      <c r="E164" s="531">
        <f t="shared" si="93"/>
        <v>0</v>
      </c>
      <c r="F164" s="654">
        <v>0</v>
      </c>
      <c r="G164" s="531">
        <f t="shared" si="91"/>
        <v>0</v>
      </c>
      <c r="H164" s="531">
        <f>'Production Budget - DETAILED'!G170</f>
        <v>0</v>
      </c>
      <c r="I164" s="569">
        <f t="shared" si="92"/>
        <v>0</v>
      </c>
      <c r="J164" s="667"/>
      <c r="K164" s="345" t="s">
        <v>566</v>
      </c>
      <c r="L164" s="345" t="s">
        <v>566</v>
      </c>
      <c r="M164" s="345" t="s">
        <v>566</v>
      </c>
      <c r="O164" s="776" t="str">
        <f t="shared" si="94"/>
        <v/>
      </c>
      <c r="P164" s="776" t="str">
        <f t="shared" si="95"/>
        <v/>
      </c>
      <c r="Q164" s="776" t="str">
        <f t="shared" si="96"/>
        <v/>
      </c>
    </row>
    <row r="165" spans="1:17" ht="14" customHeight="1">
      <c r="A165" s="543" t="s">
        <v>1930</v>
      </c>
      <c r="B165" s="466" t="s">
        <v>897</v>
      </c>
      <c r="C165" s="654">
        <v>0</v>
      </c>
      <c r="D165" s="654">
        <v>0</v>
      </c>
      <c r="E165" s="531">
        <f t="shared" si="93"/>
        <v>0</v>
      </c>
      <c r="F165" s="654">
        <v>0</v>
      </c>
      <c r="G165" s="531">
        <f t="shared" si="91"/>
        <v>0</v>
      </c>
      <c r="H165" s="531">
        <f>'Production Budget - DETAILED'!G171</f>
        <v>0</v>
      </c>
      <c r="I165" s="569">
        <f t="shared" si="92"/>
        <v>0</v>
      </c>
      <c r="J165" s="667"/>
      <c r="K165" s="345" t="s">
        <v>566</v>
      </c>
      <c r="L165" s="345" t="s">
        <v>566</v>
      </c>
      <c r="M165" s="345" t="s">
        <v>566</v>
      </c>
      <c r="O165" s="776" t="str">
        <f t="shared" si="94"/>
        <v/>
      </c>
      <c r="P165" s="776" t="str">
        <f t="shared" si="95"/>
        <v/>
      </c>
      <c r="Q165" s="776" t="str">
        <f t="shared" si="96"/>
        <v/>
      </c>
    </row>
    <row r="166" spans="1:17" ht="14" customHeight="1">
      <c r="A166" s="547"/>
      <c r="B166" s="534" t="s">
        <v>1931</v>
      </c>
      <c r="C166" s="535">
        <f t="shared" ref="C166:H166" si="103">SUM(C139:C165)</f>
        <v>0</v>
      </c>
      <c r="D166" s="535">
        <f t="shared" si="103"/>
        <v>0</v>
      </c>
      <c r="E166" s="535">
        <f t="shared" si="103"/>
        <v>0</v>
      </c>
      <c r="F166" s="535">
        <f t="shared" si="103"/>
        <v>0</v>
      </c>
      <c r="G166" s="535">
        <f t="shared" si="103"/>
        <v>0</v>
      </c>
      <c r="H166" s="535">
        <f t="shared" si="103"/>
        <v>0</v>
      </c>
      <c r="I166" s="831">
        <f>+H166-G166</f>
        <v>0</v>
      </c>
      <c r="J166" s="738"/>
      <c r="K166" s="738"/>
      <c r="L166" s="738"/>
      <c r="M166" s="738"/>
      <c r="N166" s="738"/>
      <c r="O166" s="783"/>
      <c r="P166" s="783"/>
      <c r="Q166" s="783"/>
    </row>
    <row r="167" spans="1:17" ht="14" customHeight="1">
      <c r="A167" s="547"/>
      <c r="B167" s="536"/>
      <c r="C167" s="537"/>
      <c r="D167" s="537"/>
      <c r="E167" s="537"/>
      <c r="F167" s="537"/>
      <c r="G167" s="537"/>
      <c r="H167" s="537"/>
      <c r="I167" s="832"/>
      <c r="J167" s="468"/>
      <c r="K167" s="468"/>
      <c r="L167" s="468"/>
      <c r="M167" s="468"/>
      <c r="N167" s="468"/>
      <c r="O167" s="782"/>
      <c r="P167" s="782"/>
      <c r="Q167" s="782"/>
    </row>
    <row r="168" spans="1:17" ht="14" customHeight="1">
      <c r="A168" s="524" t="s">
        <v>1932</v>
      </c>
      <c r="B168" s="525" t="s">
        <v>2575</v>
      </c>
      <c r="C168" s="526"/>
      <c r="D168" s="537"/>
      <c r="E168" s="537"/>
      <c r="F168" s="537"/>
      <c r="G168" s="537"/>
      <c r="H168" s="537"/>
      <c r="I168" s="832"/>
      <c r="J168" s="468"/>
      <c r="K168" s="468"/>
      <c r="L168" s="468"/>
      <c r="M168" s="468"/>
      <c r="N168" s="468"/>
      <c r="O168" s="782"/>
      <c r="P168" s="782"/>
      <c r="Q168" s="782"/>
    </row>
    <row r="169" spans="1:17" ht="14" customHeight="1">
      <c r="A169" s="543" t="s">
        <v>1933</v>
      </c>
      <c r="B169" s="541" t="s">
        <v>1015</v>
      </c>
      <c r="C169" s="654">
        <v>0</v>
      </c>
      <c r="D169" s="654">
        <v>0</v>
      </c>
      <c r="E169" s="531">
        <f>+C169+D169</f>
        <v>0</v>
      </c>
      <c r="F169" s="654">
        <v>0</v>
      </c>
      <c r="G169" s="531">
        <f t="shared" ref="G169:G178" si="104">+E169+F169</f>
        <v>0</v>
      </c>
      <c r="H169" s="531">
        <f>'Production Budget - DETAILED'!G176</f>
        <v>0</v>
      </c>
      <c r="I169" s="569">
        <f t="shared" ref="I169:I178" si="105">+H169-G169</f>
        <v>0</v>
      </c>
      <c r="J169" s="667"/>
      <c r="K169" s="345" t="s">
        <v>566</v>
      </c>
      <c r="L169" s="345" t="s">
        <v>566</v>
      </c>
      <c r="M169" s="345" t="s">
        <v>566</v>
      </c>
      <c r="O169" s="776" t="str">
        <f t="shared" si="94"/>
        <v/>
      </c>
      <c r="P169" s="776" t="str">
        <f t="shared" si="95"/>
        <v/>
      </c>
      <c r="Q169" s="776" t="str">
        <f t="shared" si="96"/>
        <v/>
      </c>
    </row>
    <row r="170" spans="1:17" ht="14" customHeight="1">
      <c r="A170" s="543" t="s">
        <v>1934</v>
      </c>
      <c r="B170" s="541" t="s">
        <v>1016</v>
      </c>
      <c r="C170" s="654">
        <v>0</v>
      </c>
      <c r="D170" s="654">
        <v>0</v>
      </c>
      <c r="E170" s="531">
        <f t="shared" ref="E170:E178" si="106">+C170+D170</f>
        <v>0</v>
      </c>
      <c r="F170" s="654">
        <v>0</v>
      </c>
      <c r="G170" s="531">
        <f t="shared" si="104"/>
        <v>0</v>
      </c>
      <c r="H170" s="531">
        <f>'Production Budget - DETAILED'!G177</f>
        <v>0</v>
      </c>
      <c r="I170" s="569">
        <f t="shared" si="105"/>
        <v>0</v>
      </c>
      <c r="J170" s="667"/>
      <c r="K170" s="345" t="s">
        <v>566</v>
      </c>
      <c r="L170" s="345" t="s">
        <v>566</v>
      </c>
      <c r="M170" s="345" t="s">
        <v>566</v>
      </c>
      <c r="O170" s="776" t="str">
        <f t="shared" si="94"/>
        <v/>
      </c>
      <c r="P170" s="776" t="str">
        <f t="shared" si="95"/>
        <v/>
      </c>
      <c r="Q170" s="776" t="str">
        <f t="shared" si="96"/>
        <v/>
      </c>
    </row>
    <row r="171" spans="1:17" ht="14" customHeight="1">
      <c r="A171" s="543" t="s">
        <v>1935</v>
      </c>
      <c r="B171" s="541" t="s">
        <v>1017</v>
      </c>
      <c r="C171" s="654">
        <v>0</v>
      </c>
      <c r="D171" s="654">
        <v>0</v>
      </c>
      <c r="E171" s="531">
        <f t="shared" si="106"/>
        <v>0</v>
      </c>
      <c r="F171" s="654">
        <v>0</v>
      </c>
      <c r="G171" s="531">
        <f t="shared" si="104"/>
        <v>0</v>
      </c>
      <c r="H171" s="531">
        <f>'Production Budget - DETAILED'!G178</f>
        <v>0</v>
      </c>
      <c r="I171" s="569">
        <f t="shared" si="105"/>
        <v>0</v>
      </c>
      <c r="J171" s="667"/>
      <c r="K171" s="345" t="s">
        <v>566</v>
      </c>
      <c r="L171" s="345" t="s">
        <v>566</v>
      </c>
      <c r="M171" s="345" t="s">
        <v>566</v>
      </c>
      <c r="O171" s="776" t="str">
        <f t="shared" si="94"/>
        <v/>
      </c>
      <c r="P171" s="776" t="str">
        <f t="shared" si="95"/>
        <v/>
      </c>
      <c r="Q171" s="776" t="str">
        <f t="shared" si="96"/>
        <v/>
      </c>
    </row>
    <row r="172" spans="1:17" ht="14" customHeight="1">
      <c r="A172" s="543" t="s">
        <v>1936</v>
      </c>
      <c r="B172" s="541" t="s">
        <v>1018</v>
      </c>
      <c r="C172" s="654">
        <v>0</v>
      </c>
      <c r="D172" s="654">
        <v>0</v>
      </c>
      <c r="E172" s="531">
        <f t="shared" si="106"/>
        <v>0</v>
      </c>
      <c r="F172" s="654">
        <v>0</v>
      </c>
      <c r="G172" s="531">
        <f t="shared" si="104"/>
        <v>0</v>
      </c>
      <c r="H172" s="531">
        <f>'Production Budget - DETAILED'!G179</f>
        <v>0</v>
      </c>
      <c r="I172" s="569">
        <f t="shared" si="105"/>
        <v>0</v>
      </c>
      <c r="J172" s="667"/>
      <c r="K172" s="345" t="s">
        <v>566</v>
      </c>
      <c r="L172" s="345" t="s">
        <v>566</v>
      </c>
      <c r="M172" s="345" t="s">
        <v>566</v>
      </c>
      <c r="O172" s="776" t="str">
        <f t="shared" si="94"/>
        <v/>
      </c>
      <c r="P172" s="776" t="str">
        <f t="shared" si="95"/>
        <v/>
      </c>
      <c r="Q172" s="776" t="str">
        <f t="shared" si="96"/>
        <v/>
      </c>
    </row>
    <row r="173" spans="1:17" ht="14" customHeight="1">
      <c r="A173" s="543" t="s">
        <v>1937</v>
      </c>
      <c r="B173" s="541" t="s">
        <v>1019</v>
      </c>
      <c r="C173" s="654">
        <v>0</v>
      </c>
      <c r="D173" s="654">
        <v>0</v>
      </c>
      <c r="E173" s="531">
        <f t="shared" si="106"/>
        <v>0</v>
      </c>
      <c r="F173" s="654">
        <v>0</v>
      </c>
      <c r="G173" s="531">
        <f t="shared" si="104"/>
        <v>0</v>
      </c>
      <c r="H173" s="531">
        <f>'Production Budget - DETAILED'!G180</f>
        <v>0</v>
      </c>
      <c r="I173" s="569">
        <f t="shared" si="105"/>
        <v>0</v>
      </c>
      <c r="J173" s="667"/>
      <c r="K173" s="345" t="s">
        <v>566</v>
      </c>
      <c r="L173" s="345" t="s">
        <v>566</v>
      </c>
      <c r="M173" s="345" t="s">
        <v>566</v>
      </c>
      <c r="O173" s="776" t="str">
        <f t="shared" si="94"/>
        <v/>
      </c>
      <c r="P173" s="776" t="str">
        <f t="shared" si="95"/>
        <v/>
      </c>
      <c r="Q173" s="776" t="str">
        <f t="shared" si="96"/>
        <v/>
      </c>
    </row>
    <row r="174" spans="1:17" ht="14" customHeight="1">
      <c r="A174" s="543" t="s">
        <v>1938</v>
      </c>
      <c r="B174" s="541" t="s">
        <v>1020</v>
      </c>
      <c r="C174" s="654">
        <v>0</v>
      </c>
      <c r="D174" s="654">
        <v>0</v>
      </c>
      <c r="E174" s="531">
        <f t="shared" si="106"/>
        <v>0</v>
      </c>
      <c r="F174" s="654">
        <v>0</v>
      </c>
      <c r="G174" s="531">
        <f t="shared" si="104"/>
        <v>0</v>
      </c>
      <c r="H174" s="531">
        <f>'Production Budget - DETAILED'!G181</f>
        <v>0</v>
      </c>
      <c r="I174" s="569">
        <f t="shared" si="105"/>
        <v>0</v>
      </c>
      <c r="J174" s="667"/>
      <c r="K174" s="345" t="s">
        <v>566</v>
      </c>
      <c r="L174" s="345" t="s">
        <v>566</v>
      </c>
      <c r="M174" s="345" t="s">
        <v>566</v>
      </c>
      <c r="O174" s="776" t="str">
        <f t="shared" si="94"/>
        <v/>
      </c>
      <c r="P174" s="776" t="str">
        <f t="shared" si="95"/>
        <v/>
      </c>
      <c r="Q174" s="776" t="str">
        <f t="shared" si="96"/>
        <v/>
      </c>
    </row>
    <row r="175" spans="1:17" ht="14" customHeight="1">
      <c r="A175" s="543" t="s">
        <v>1939</v>
      </c>
      <c r="B175" s="541" t="s">
        <v>1021</v>
      </c>
      <c r="C175" s="654">
        <v>0</v>
      </c>
      <c r="D175" s="654">
        <v>0</v>
      </c>
      <c r="E175" s="531">
        <f t="shared" ref="E175:E176" si="107">+C175+D175</f>
        <v>0</v>
      </c>
      <c r="F175" s="654">
        <v>0</v>
      </c>
      <c r="G175" s="531">
        <f t="shared" ref="G175:G176" si="108">+E175+F175</f>
        <v>0</v>
      </c>
      <c r="H175" s="531">
        <f>'Production Budget - DETAILED'!G182</f>
        <v>0</v>
      </c>
      <c r="I175" s="569">
        <f t="shared" ref="I175:I176" si="109">+H175-G175</f>
        <v>0</v>
      </c>
      <c r="J175" s="667"/>
      <c r="K175" s="345" t="s">
        <v>566</v>
      </c>
      <c r="L175" s="345" t="s">
        <v>566</v>
      </c>
      <c r="M175" s="345" t="s">
        <v>566</v>
      </c>
      <c r="O175" s="776" t="str">
        <f t="shared" ref="O175:O176" si="110">IF(OR(K175="Oui",K175="Yes"),G175,"")</f>
        <v/>
      </c>
      <c r="P175" s="776" t="str">
        <f t="shared" ref="P175:P176" si="111">IF(OR(L175="Oui",L175="Yes"),G175,"")</f>
        <v/>
      </c>
      <c r="Q175" s="776" t="str">
        <f t="shared" ref="Q175:Q176" si="112">IF(OR(M175="Oui",M175="Yes"),G175,"")</f>
        <v/>
      </c>
    </row>
    <row r="176" spans="1:17" ht="14" customHeight="1">
      <c r="A176" s="543" t="s">
        <v>2900</v>
      </c>
      <c r="B176" s="466" t="s">
        <v>915</v>
      </c>
      <c r="C176" s="654">
        <v>0</v>
      </c>
      <c r="D176" s="654">
        <v>0</v>
      </c>
      <c r="E176" s="531">
        <f t="shared" si="107"/>
        <v>0</v>
      </c>
      <c r="F176" s="654">
        <v>0</v>
      </c>
      <c r="G176" s="531">
        <f t="shared" si="108"/>
        <v>0</v>
      </c>
      <c r="H176" s="531">
        <f>'Production Budget - DETAILED'!G183</f>
        <v>0</v>
      </c>
      <c r="I176" s="569">
        <f t="shared" si="109"/>
        <v>0</v>
      </c>
      <c r="J176" s="667"/>
      <c r="K176" s="345" t="s">
        <v>566</v>
      </c>
      <c r="L176" s="345" t="s">
        <v>566</v>
      </c>
      <c r="M176" s="345" t="s">
        <v>566</v>
      </c>
      <c r="O176" s="776" t="str">
        <f t="shared" si="110"/>
        <v/>
      </c>
      <c r="P176" s="776" t="str">
        <f t="shared" si="111"/>
        <v/>
      </c>
      <c r="Q176" s="776" t="str">
        <f t="shared" si="112"/>
        <v/>
      </c>
    </row>
    <row r="177" spans="1:17" ht="14" customHeight="1">
      <c r="A177" s="543" t="s">
        <v>2901</v>
      </c>
      <c r="B177" s="541" t="s">
        <v>1007</v>
      </c>
      <c r="C177" s="654">
        <v>0</v>
      </c>
      <c r="D177" s="654">
        <v>0</v>
      </c>
      <c r="E177" s="531">
        <f t="shared" si="106"/>
        <v>0</v>
      </c>
      <c r="F177" s="654">
        <v>0</v>
      </c>
      <c r="G177" s="531">
        <f t="shared" si="104"/>
        <v>0</v>
      </c>
      <c r="H177" s="531">
        <f>'Production Budget - DETAILED'!G184</f>
        <v>0</v>
      </c>
      <c r="I177" s="569">
        <f t="shared" si="105"/>
        <v>0</v>
      </c>
      <c r="J177" s="667"/>
      <c r="K177" s="345" t="s">
        <v>566</v>
      </c>
      <c r="L177" s="345" t="s">
        <v>566</v>
      </c>
      <c r="M177" s="345" t="s">
        <v>566</v>
      </c>
      <c r="O177" s="776" t="str">
        <f t="shared" si="94"/>
        <v/>
      </c>
      <c r="P177" s="776" t="str">
        <f t="shared" si="95"/>
        <v/>
      </c>
      <c r="Q177" s="776" t="str">
        <f t="shared" si="96"/>
        <v/>
      </c>
    </row>
    <row r="178" spans="1:17" ht="14" customHeight="1">
      <c r="A178" s="543" t="s">
        <v>1940</v>
      </c>
      <c r="B178" s="466" t="s">
        <v>897</v>
      </c>
      <c r="C178" s="654">
        <v>0</v>
      </c>
      <c r="D178" s="654">
        <v>0</v>
      </c>
      <c r="E178" s="531">
        <f t="shared" si="106"/>
        <v>0</v>
      </c>
      <c r="F178" s="654">
        <v>0</v>
      </c>
      <c r="G178" s="531">
        <f t="shared" si="104"/>
        <v>0</v>
      </c>
      <c r="H178" s="531">
        <f>'Production Budget - DETAILED'!G185</f>
        <v>0</v>
      </c>
      <c r="I178" s="569">
        <f t="shared" si="105"/>
        <v>0</v>
      </c>
      <c r="J178" s="667"/>
      <c r="K178" s="345" t="s">
        <v>566</v>
      </c>
      <c r="L178" s="345" t="s">
        <v>566</v>
      </c>
      <c r="M178" s="345" t="s">
        <v>566</v>
      </c>
      <c r="O178" s="776" t="str">
        <f t="shared" si="94"/>
        <v/>
      </c>
      <c r="P178" s="776" t="str">
        <f t="shared" si="95"/>
        <v/>
      </c>
      <c r="Q178" s="776" t="str">
        <f t="shared" si="96"/>
        <v/>
      </c>
    </row>
    <row r="179" spans="1:17" ht="14" customHeight="1">
      <c r="A179" s="547"/>
      <c r="B179" s="534" t="s">
        <v>1941</v>
      </c>
      <c r="C179" s="535">
        <f t="shared" ref="C179:H179" si="113">SUM(C169:C178)</f>
        <v>0</v>
      </c>
      <c r="D179" s="535">
        <f t="shared" si="113"/>
        <v>0</v>
      </c>
      <c r="E179" s="535">
        <f t="shared" si="113"/>
        <v>0</v>
      </c>
      <c r="F179" s="535">
        <f t="shared" si="113"/>
        <v>0</v>
      </c>
      <c r="G179" s="535">
        <f t="shared" si="113"/>
        <v>0</v>
      </c>
      <c r="H179" s="535">
        <f t="shared" si="113"/>
        <v>0</v>
      </c>
      <c r="I179" s="831">
        <f>+H179-G179</f>
        <v>0</v>
      </c>
      <c r="J179" s="738"/>
      <c r="K179" s="738"/>
      <c r="L179" s="738"/>
      <c r="M179" s="738"/>
      <c r="N179" s="738"/>
      <c r="O179" s="783"/>
      <c r="P179" s="783"/>
      <c r="Q179" s="783"/>
    </row>
    <row r="180" spans="1:17" ht="14" customHeight="1">
      <c r="A180" s="533"/>
      <c r="B180" s="536"/>
      <c r="C180" s="537"/>
      <c r="D180" s="537"/>
      <c r="E180" s="537"/>
      <c r="F180" s="537"/>
      <c r="G180" s="537"/>
      <c r="H180" s="537"/>
      <c r="I180" s="832"/>
      <c r="J180" s="468"/>
      <c r="K180" s="468"/>
      <c r="L180" s="468"/>
      <c r="M180" s="468"/>
      <c r="N180" s="468"/>
      <c r="O180" s="782"/>
      <c r="P180" s="782"/>
      <c r="Q180" s="782"/>
    </row>
    <row r="181" spans="1:17" ht="14" customHeight="1">
      <c r="A181" s="524" t="s">
        <v>1942</v>
      </c>
      <c r="B181" s="525" t="s">
        <v>1023</v>
      </c>
      <c r="C181" s="526"/>
      <c r="D181" s="537"/>
      <c r="E181" s="537"/>
      <c r="F181" s="537"/>
      <c r="G181" s="537"/>
      <c r="H181" s="537"/>
      <c r="I181" s="832"/>
      <c r="J181" s="468"/>
      <c r="K181" s="468"/>
      <c r="L181" s="468"/>
      <c r="M181" s="468"/>
      <c r="N181" s="468"/>
      <c r="O181" s="782"/>
      <c r="P181" s="782"/>
      <c r="Q181" s="782"/>
    </row>
    <row r="182" spans="1:17" ht="14" customHeight="1">
      <c r="A182" s="543" t="s">
        <v>1943</v>
      </c>
      <c r="B182" s="541" t="s">
        <v>1024</v>
      </c>
      <c r="C182" s="654">
        <v>0</v>
      </c>
      <c r="D182" s="654">
        <v>0</v>
      </c>
      <c r="E182" s="531">
        <f>+C182+D182</f>
        <v>0</v>
      </c>
      <c r="F182" s="654">
        <v>0</v>
      </c>
      <c r="G182" s="531">
        <f t="shared" ref="G182:G194" si="114">+E182+F182</f>
        <v>0</v>
      </c>
      <c r="H182" s="531">
        <f>'Production Budget - DETAILED'!G190</f>
        <v>0</v>
      </c>
      <c r="I182" s="569">
        <f t="shared" ref="I182:I194" si="115">+H182-G182</f>
        <v>0</v>
      </c>
      <c r="J182" s="667"/>
      <c r="K182" s="345" t="s">
        <v>566</v>
      </c>
      <c r="L182" s="345" t="s">
        <v>566</v>
      </c>
      <c r="M182" s="345" t="s">
        <v>566</v>
      </c>
      <c r="O182" s="776" t="str">
        <f t="shared" si="94"/>
        <v/>
      </c>
      <c r="P182" s="776" t="str">
        <f t="shared" si="95"/>
        <v/>
      </c>
      <c r="Q182" s="776" t="str">
        <f t="shared" si="96"/>
        <v/>
      </c>
    </row>
    <row r="183" spans="1:17" ht="14" customHeight="1">
      <c r="A183" s="543" t="s">
        <v>1944</v>
      </c>
      <c r="B183" s="541" t="s">
        <v>1025</v>
      </c>
      <c r="C183" s="654">
        <v>0</v>
      </c>
      <c r="D183" s="654">
        <v>0</v>
      </c>
      <c r="E183" s="531">
        <f t="shared" ref="E183:E194" si="116">+C183+D183</f>
        <v>0</v>
      </c>
      <c r="F183" s="654">
        <v>0</v>
      </c>
      <c r="G183" s="531">
        <f t="shared" si="114"/>
        <v>0</v>
      </c>
      <c r="H183" s="531">
        <f>'Production Budget - DETAILED'!G191</f>
        <v>0</v>
      </c>
      <c r="I183" s="569">
        <f t="shared" si="115"/>
        <v>0</v>
      </c>
      <c r="J183" s="667"/>
      <c r="K183" s="345" t="s">
        <v>566</v>
      </c>
      <c r="L183" s="345" t="s">
        <v>566</v>
      </c>
      <c r="M183" s="345" t="s">
        <v>566</v>
      </c>
      <c r="O183" s="776" t="str">
        <f t="shared" si="94"/>
        <v/>
      </c>
      <c r="P183" s="776" t="str">
        <f t="shared" si="95"/>
        <v/>
      </c>
      <c r="Q183" s="776" t="str">
        <f t="shared" si="96"/>
        <v/>
      </c>
    </row>
    <row r="184" spans="1:17" ht="14" customHeight="1">
      <c r="A184" s="543" t="s">
        <v>1945</v>
      </c>
      <c r="B184" s="541" t="s">
        <v>1026</v>
      </c>
      <c r="C184" s="654">
        <v>0</v>
      </c>
      <c r="D184" s="654">
        <v>0</v>
      </c>
      <c r="E184" s="531">
        <f t="shared" si="116"/>
        <v>0</v>
      </c>
      <c r="F184" s="654">
        <v>0</v>
      </c>
      <c r="G184" s="531">
        <f t="shared" si="114"/>
        <v>0</v>
      </c>
      <c r="H184" s="531">
        <f>'Production Budget - DETAILED'!G192</f>
        <v>0</v>
      </c>
      <c r="I184" s="569">
        <f t="shared" si="115"/>
        <v>0</v>
      </c>
      <c r="J184" s="667"/>
      <c r="K184" s="345" t="s">
        <v>566</v>
      </c>
      <c r="L184" s="345" t="s">
        <v>566</v>
      </c>
      <c r="M184" s="345" t="s">
        <v>566</v>
      </c>
      <c r="O184" s="776" t="str">
        <f t="shared" si="94"/>
        <v/>
      </c>
      <c r="P184" s="776" t="str">
        <f t="shared" si="95"/>
        <v/>
      </c>
      <c r="Q184" s="776" t="str">
        <f t="shared" si="96"/>
        <v/>
      </c>
    </row>
    <row r="185" spans="1:17" ht="14" customHeight="1">
      <c r="A185" s="543" t="s">
        <v>1946</v>
      </c>
      <c r="B185" s="541" t="s">
        <v>1027</v>
      </c>
      <c r="C185" s="654">
        <v>0</v>
      </c>
      <c r="D185" s="654">
        <v>0</v>
      </c>
      <c r="E185" s="531">
        <f t="shared" si="116"/>
        <v>0</v>
      </c>
      <c r="F185" s="654">
        <v>0</v>
      </c>
      <c r="G185" s="531">
        <f t="shared" si="114"/>
        <v>0</v>
      </c>
      <c r="H185" s="531">
        <f>'Production Budget - DETAILED'!G193</f>
        <v>0</v>
      </c>
      <c r="I185" s="569">
        <f t="shared" si="115"/>
        <v>0</v>
      </c>
      <c r="J185" s="667"/>
      <c r="K185" s="345" t="s">
        <v>566</v>
      </c>
      <c r="L185" s="345" t="s">
        <v>566</v>
      </c>
      <c r="M185" s="345" t="s">
        <v>566</v>
      </c>
      <c r="O185" s="776" t="str">
        <f t="shared" si="94"/>
        <v/>
      </c>
      <c r="P185" s="776" t="str">
        <f t="shared" si="95"/>
        <v/>
      </c>
      <c r="Q185" s="776" t="str">
        <f t="shared" si="96"/>
        <v/>
      </c>
    </row>
    <row r="186" spans="1:17" ht="14" customHeight="1">
      <c r="A186" s="543" t="s">
        <v>1947</v>
      </c>
      <c r="B186" s="541" t="s">
        <v>1028</v>
      </c>
      <c r="C186" s="654">
        <v>0</v>
      </c>
      <c r="D186" s="654">
        <v>0</v>
      </c>
      <c r="E186" s="531">
        <f t="shared" si="116"/>
        <v>0</v>
      </c>
      <c r="F186" s="654">
        <v>0</v>
      </c>
      <c r="G186" s="531">
        <f t="shared" si="114"/>
        <v>0</v>
      </c>
      <c r="H186" s="531">
        <f>'Production Budget - DETAILED'!G194</f>
        <v>0</v>
      </c>
      <c r="I186" s="569">
        <f t="shared" si="115"/>
        <v>0</v>
      </c>
      <c r="J186" s="667"/>
      <c r="K186" s="345" t="s">
        <v>566</v>
      </c>
      <c r="L186" s="345" t="s">
        <v>566</v>
      </c>
      <c r="M186" s="345" t="s">
        <v>566</v>
      </c>
      <c r="O186" s="776" t="str">
        <f t="shared" si="94"/>
        <v/>
      </c>
      <c r="P186" s="776" t="str">
        <f t="shared" si="95"/>
        <v/>
      </c>
      <c r="Q186" s="776" t="str">
        <f t="shared" si="96"/>
        <v/>
      </c>
    </row>
    <row r="187" spans="1:17" ht="14" customHeight="1">
      <c r="A187" s="543" t="s">
        <v>1948</v>
      </c>
      <c r="B187" s="541" t="s">
        <v>1029</v>
      </c>
      <c r="C187" s="654">
        <v>0</v>
      </c>
      <c r="D187" s="654">
        <v>0</v>
      </c>
      <c r="E187" s="531">
        <f t="shared" si="116"/>
        <v>0</v>
      </c>
      <c r="F187" s="654">
        <v>0</v>
      </c>
      <c r="G187" s="531">
        <f t="shared" si="114"/>
        <v>0</v>
      </c>
      <c r="H187" s="531">
        <f>'Production Budget - DETAILED'!G195</f>
        <v>0</v>
      </c>
      <c r="I187" s="569">
        <f t="shared" si="115"/>
        <v>0</v>
      </c>
      <c r="J187" s="667"/>
      <c r="K187" s="345" t="s">
        <v>566</v>
      </c>
      <c r="L187" s="345" t="s">
        <v>566</v>
      </c>
      <c r="M187" s="345" t="s">
        <v>566</v>
      </c>
      <c r="O187" s="776" t="str">
        <f t="shared" si="94"/>
        <v/>
      </c>
      <c r="P187" s="776" t="str">
        <f t="shared" si="95"/>
        <v/>
      </c>
      <c r="Q187" s="776" t="str">
        <f t="shared" si="96"/>
        <v/>
      </c>
    </row>
    <row r="188" spans="1:17" ht="14" customHeight="1">
      <c r="A188" s="543" t="s">
        <v>1949</v>
      </c>
      <c r="B188" s="541" t="s">
        <v>1030</v>
      </c>
      <c r="C188" s="654">
        <v>0</v>
      </c>
      <c r="D188" s="654">
        <v>0</v>
      </c>
      <c r="E188" s="531">
        <f t="shared" si="116"/>
        <v>0</v>
      </c>
      <c r="F188" s="654">
        <v>0</v>
      </c>
      <c r="G188" s="531">
        <f t="shared" si="114"/>
        <v>0</v>
      </c>
      <c r="H188" s="531">
        <f>'Production Budget - DETAILED'!G196</f>
        <v>0</v>
      </c>
      <c r="I188" s="569">
        <f t="shared" si="115"/>
        <v>0</v>
      </c>
      <c r="J188" s="667"/>
      <c r="K188" s="345" t="s">
        <v>566</v>
      </c>
      <c r="L188" s="345" t="s">
        <v>566</v>
      </c>
      <c r="M188" s="345" t="s">
        <v>566</v>
      </c>
      <c r="O188" s="776" t="str">
        <f t="shared" si="94"/>
        <v/>
      </c>
      <c r="P188" s="776" t="str">
        <f t="shared" si="95"/>
        <v/>
      </c>
      <c r="Q188" s="776" t="str">
        <f t="shared" si="96"/>
        <v/>
      </c>
    </row>
    <row r="189" spans="1:17" ht="14" customHeight="1">
      <c r="A189" s="543" t="s">
        <v>1950</v>
      </c>
      <c r="B189" s="541" t="s">
        <v>1031</v>
      </c>
      <c r="C189" s="654">
        <v>0</v>
      </c>
      <c r="D189" s="654">
        <v>0</v>
      </c>
      <c r="E189" s="531">
        <f t="shared" si="116"/>
        <v>0</v>
      </c>
      <c r="F189" s="654">
        <v>0</v>
      </c>
      <c r="G189" s="531">
        <f t="shared" si="114"/>
        <v>0</v>
      </c>
      <c r="H189" s="531">
        <f>'Production Budget - DETAILED'!G197</f>
        <v>0</v>
      </c>
      <c r="I189" s="569">
        <f t="shared" si="115"/>
        <v>0</v>
      </c>
      <c r="J189" s="667"/>
      <c r="K189" s="345" t="s">
        <v>566</v>
      </c>
      <c r="L189" s="345" t="s">
        <v>566</v>
      </c>
      <c r="M189" s="345" t="s">
        <v>566</v>
      </c>
      <c r="O189" s="776" t="str">
        <f t="shared" si="94"/>
        <v/>
      </c>
      <c r="P189" s="776" t="str">
        <f t="shared" si="95"/>
        <v/>
      </c>
      <c r="Q189" s="776" t="str">
        <f t="shared" si="96"/>
        <v/>
      </c>
    </row>
    <row r="190" spans="1:17" ht="14" customHeight="1">
      <c r="A190" s="543" t="s">
        <v>1951</v>
      </c>
      <c r="B190" s="541" t="s">
        <v>1032</v>
      </c>
      <c r="C190" s="654">
        <v>0</v>
      </c>
      <c r="D190" s="654">
        <v>0</v>
      </c>
      <c r="E190" s="531">
        <f t="shared" si="116"/>
        <v>0</v>
      </c>
      <c r="F190" s="654">
        <v>0</v>
      </c>
      <c r="G190" s="531">
        <f t="shared" si="114"/>
        <v>0</v>
      </c>
      <c r="H190" s="531">
        <f>'Production Budget - DETAILED'!G198</f>
        <v>0</v>
      </c>
      <c r="I190" s="569">
        <f t="shared" si="115"/>
        <v>0</v>
      </c>
      <c r="J190" s="667"/>
      <c r="K190" s="345" t="s">
        <v>566</v>
      </c>
      <c r="L190" s="345" t="s">
        <v>566</v>
      </c>
      <c r="M190" s="345" t="s">
        <v>566</v>
      </c>
      <c r="O190" s="776" t="str">
        <f t="shared" si="94"/>
        <v/>
      </c>
      <c r="P190" s="776" t="str">
        <f t="shared" si="95"/>
        <v/>
      </c>
      <c r="Q190" s="776" t="str">
        <f t="shared" si="96"/>
        <v/>
      </c>
    </row>
    <row r="191" spans="1:17" ht="14" customHeight="1">
      <c r="A191" s="543" t="s">
        <v>1952</v>
      </c>
      <c r="B191" s="541" t="s">
        <v>1033</v>
      </c>
      <c r="C191" s="654">
        <v>0</v>
      </c>
      <c r="D191" s="654">
        <v>0</v>
      </c>
      <c r="E191" s="531">
        <f t="shared" ref="E191:E192" si="117">+C191+D191</f>
        <v>0</v>
      </c>
      <c r="F191" s="654">
        <v>0</v>
      </c>
      <c r="G191" s="531">
        <f t="shared" ref="G191:G192" si="118">+E191+F191</f>
        <v>0</v>
      </c>
      <c r="H191" s="531">
        <f>'Production Budget - DETAILED'!G199</f>
        <v>0</v>
      </c>
      <c r="I191" s="569">
        <f t="shared" ref="I191:I192" si="119">+H191-G191</f>
        <v>0</v>
      </c>
      <c r="J191" s="667"/>
      <c r="K191" s="345" t="s">
        <v>566</v>
      </c>
      <c r="L191" s="345" t="s">
        <v>566</v>
      </c>
      <c r="M191" s="345" t="s">
        <v>566</v>
      </c>
      <c r="O191" s="776" t="str">
        <f t="shared" ref="O191:O192" si="120">IF(OR(K191="Oui",K191="Yes"),G191,"")</f>
        <v/>
      </c>
      <c r="P191" s="776" t="str">
        <f t="shared" ref="P191:P192" si="121">IF(OR(L191="Oui",L191="Yes"),G191,"")</f>
        <v/>
      </c>
      <c r="Q191" s="776" t="str">
        <f t="shared" ref="Q191:Q192" si="122">IF(OR(M191="Oui",M191="Yes"),G191,"")</f>
        <v/>
      </c>
    </row>
    <row r="192" spans="1:17" ht="14" customHeight="1">
      <c r="A192" s="543" t="s">
        <v>2902</v>
      </c>
      <c r="B192" s="466" t="s">
        <v>915</v>
      </c>
      <c r="C192" s="654">
        <v>0</v>
      </c>
      <c r="D192" s="654">
        <v>0</v>
      </c>
      <c r="E192" s="531">
        <f t="shared" si="117"/>
        <v>0</v>
      </c>
      <c r="F192" s="654">
        <v>0</v>
      </c>
      <c r="G192" s="531">
        <f t="shared" si="118"/>
        <v>0</v>
      </c>
      <c r="H192" s="531">
        <f>'Production Budget - DETAILED'!G200</f>
        <v>0</v>
      </c>
      <c r="I192" s="569">
        <f t="shared" si="119"/>
        <v>0</v>
      </c>
      <c r="J192" s="667"/>
      <c r="K192" s="345" t="s">
        <v>566</v>
      </c>
      <c r="L192" s="345" t="s">
        <v>566</v>
      </c>
      <c r="M192" s="345" t="s">
        <v>566</v>
      </c>
      <c r="O192" s="776" t="str">
        <f t="shared" si="120"/>
        <v/>
      </c>
      <c r="P192" s="776" t="str">
        <f t="shared" si="121"/>
        <v/>
      </c>
      <c r="Q192" s="776" t="str">
        <f t="shared" si="122"/>
        <v/>
      </c>
    </row>
    <row r="193" spans="1:17" ht="14" customHeight="1">
      <c r="A193" s="543" t="s">
        <v>2903</v>
      </c>
      <c r="B193" s="541" t="s">
        <v>1007</v>
      </c>
      <c r="C193" s="654">
        <v>0</v>
      </c>
      <c r="D193" s="654">
        <v>0</v>
      </c>
      <c r="E193" s="531">
        <f t="shared" si="116"/>
        <v>0</v>
      </c>
      <c r="F193" s="654">
        <v>0</v>
      </c>
      <c r="G193" s="531">
        <f t="shared" si="114"/>
        <v>0</v>
      </c>
      <c r="H193" s="531">
        <f>'Production Budget - DETAILED'!G201</f>
        <v>0</v>
      </c>
      <c r="I193" s="569">
        <f t="shared" si="115"/>
        <v>0</v>
      </c>
      <c r="J193" s="667"/>
      <c r="K193" s="345" t="s">
        <v>566</v>
      </c>
      <c r="L193" s="345" t="s">
        <v>566</v>
      </c>
      <c r="M193" s="345" t="s">
        <v>566</v>
      </c>
      <c r="O193" s="776" t="str">
        <f t="shared" si="94"/>
        <v/>
      </c>
      <c r="P193" s="776" t="str">
        <f t="shared" si="95"/>
        <v/>
      </c>
      <c r="Q193" s="776" t="str">
        <f t="shared" si="96"/>
        <v/>
      </c>
    </row>
    <row r="194" spans="1:17" ht="14" customHeight="1">
      <c r="A194" s="543" t="s">
        <v>1953</v>
      </c>
      <c r="B194" s="466" t="s">
        <v>897</v>
      </c>
      <c r="C194" s="654">
        <v>0</v>
      </c>
      <c r="D194" s="654">
        <v>0</v>
      </c>
      <c r="E194" s="531">
        <f t="shared" si="116"/>
        <v>0</v>
      </c>
      <c r="F194" s="654">
        <v>0</v>
      </c>
      <c r="G194" s="531">
        <f t="shared" si="114"/>
        <v>0</v>
      </c>
      <c r="H194" s="531">
        <f>'Production Budget - DETAILED'!G202</f>
        <v>0</v>
      </c>
      <c r="I194" s="569">
        <f t="shared" si="115"/>
        <v>0</v>
      </c>
      <c r="J194" s="667"/>
      <c r="K194" s="345" t="s">
        <v>566</v>
      </c>
      <c r="L194" s="345" t="s">
        <v>566</v>
      </c>
      <c r="M194" s="345" t="s">
        <v>566</v>
      </c>
      <c r="O194" s="776" t="str">
        <f t="shared" si="94"/>
        <v/>
      </c>
      <c r="P194" s="776" t="str">
        <f t="shared" si="95"/>
        <v/>
      </c>
      <c r="Q194" s="776" t="str">
        <f t="shared" si="96"/>
        <v/>
      </c>
    </row>
    <row r="195" spans="1:17" ht="14" customHeight="1">
      <c r="A195" s="547"/>
      <c r="B195" s="534" t="s">
        <v>1954</v>
      </c>
      <c r="C195" s="535">
        <f t="shared" ref="C195:H195" si="123">SUM(C182:C194)</f>
        <v>0</v>
      </c>
      <c r="D195" s="535">
        <f t="shared" si="123"/>
        <v>0</v>
      </c>
      <c r="E195" s="535">
        <f t="shared" si="123"/>
        <v>0</v>
      </c>
      <c r="F195" s="535">
        <f t="shared" si="123"/>
        <v>0</v>
      </c>
      <c r="G195" s="535">
        <f t="shared" si="123"/>
        <v>0</v>
      </c>
      <c r="H195" s="535">
        <f t="shared" si="123"/>
        <v>0</v>
      </c>
      <c r="I195" s="831">
        <f>+H195-G195</f>
        <v>0</v>
      </c>
      <c r="J195" s="738"/>
      <c r="K195" s="738"/>
      <c r="L195" s="738"/>
      <c r="M195" s="738"/>
      <c r="N195" s="738"/>
      <c r="O195" s="783"/>
      <c r="P195" s="783"/>
      <c r="Q195" s="783"/>
    </row>
    <row r="196" spans="1:17" ht="14" customHeight="1">
      <c r="A196" s="533"/>
      <c r="B196" s="536"/>
      <c r="C196" s="537"/>
      <c r="D196" s="537"/>
      <c r="E196" s="537"/>
      <c r="F196" s="537"/>
      <c r="G196" s="537"/>
      <c r="H196" s="537"/>
      <c r="I196" s="832"/>
      <c r="J196" s="468"/>
      <c r="K196" s="468"/>
      <c r="L196" s="468"/>
      <c r="M196" s="468"/>
      <c r="N196" s="468"/>
      <c r="O196" s="782"/>
      <c r="P196" s="782"/>
      <c r="Q196" s="782"/>
    </row>
    <row r="197" spans="1:17" ht="14" customHeight="1">
      <c r="A197" s="524" t="s">
        <v>1955</v>
      </c>
      <c r="B197" s="525" t="s">
        <v>1035</v>
      </c>
      <c r="C197" s="526"/>
      <c r="D197" s="537"/>
      <c r="E197" s="537"/>
      <c r="F197" s="537"/>
      <c r="G197" s="537"/>
      <c r="H197" s="537"/>
      <c r="I197" s="832"/>
      <c r="J197" s="468"/>
      <c r="K197" s="468"/>
      <c r="L197" s="468"/>
      <c r="M197" s="468"/>
      <c r="N197" s="468"/>
      <c r="O197" s="782"/>
      <c r="P197" s="782"/>
      <c r="Q197" s="782"/>
    </row>
    <row r="198" spans="1:17" ht="14" customHeight="1">
      <c r="A198" s="543" t="s">
        <v>1956</v>
      </c>
      <c r="B198" s="541" t="s">
        <v>1036</v>
      </c>
      <c r="C198" s="654">
        <v>0</v>
      </c>
      <c r="D198" s="654">
        <v>0</v>
      </c>
      <c r="E198" s="531">
        <f t="shared" ref="E198:E206" si="124">+C198+D198</f>
        <v>0</v>
      </c>
      <c r="F198" s="654">
        <v>0</v>
      </c>
      <c r="G198" s="531">
        <f t="shared" ref="G198:G206" si="125">+E198+F198</f>
        <v>0</v>
      </c>
      <c r="H198" s="531">
        <f>'Production Budget - DETAILED'!G207</f>
        <v>0</v>
      </c>
      <c r="I198" s="569">
        <f t="shared" ref="I198:I206" si="126">+H198-G198</f>
        <v>0</v>
      </c>
      <c r="J198" s="667"/>
      <c r="K198" s="345" t="s">
        <v>566</v>
      </c>
      <c r="L198" s="345" t="s">
        <v>566</v>
      </c>
      <c r="M198" s="345" t="s">
        <v>566</v>
      </c>
      <c r="O198" s="776" t="str">
        <f t="shared" si="94"/>
        <v/>
      </c>
      <c r="P198" s="776" t="str">
        <f t="shared" si="95"/>
        <v/>
      </c>
      <c r="Q198" s="776" t="str">
        <f t="shared" si="96"/>
        <v/>
      </c>
    </row>
    <row r="199" spans="1:17" ht="14" customHeight="1">
      <c r="A199" s="543" t="s">
        <v>1957</v>
      </c>
      <c r="B199" s="541" t="s">
        <v>1037</v>
      </c>
      <c r="C199" s="654">
        <v>0</v>
      </c>
      <c r="D199" s="654">
        <v>0</v>
      </c>
      <c r="E199" s="531">
        <f t="shared" si="124"/>
        <v>0</v>
      </c>
      <c r="F199" s="654">
        <v>0</v>
      </c>
      <c r="G199" s="531">
        <f t="shared" si="125"/>
        <v>0</v>
      </c>
      <c r="H199" s="531">
        <f>'Production Budget - DETAILED'!G208</f>
        <v>0</v>
      </c>
      <c r="I199" s="569">
        <f t="shared" si="126"/>
        <v>0</v>
      </c>
      <c r="J199" s="667"/>
      <c r="K199" s="345" t="s">
        <v>566</v>
      </c>
      <c r="L199" s="345" t="s">
        <v>566</v>
      </c>
      <c r="M199" s="345" t="s">
        <v>566</v>
      </c>
      <c r="O199" s="776" t="str">
        <f t="shared" si="94"/>
        <v/>
      </c>
      <c r="P199" s="776" t="str">
        <f t="shared" si="95"/>
        <v/>
      </c>
      <c r="Q199" s="776" t="str">
        <f t="shared" si="96"/>
        <v/>
      </c>
    </row>
    <row r="200" spans="1:17" ht="14" customHeight="1">
      <c r="A200" s="543" t="s">
        <v>1958</v>
      </c>
      <c r="B200" s="541" t="s">
        <v>1038</v>
      </c>
      <c r="C200" s="654">
        <v>0</v>
      </c>
      <c r="D200" s="654">
        <v>0</v>
      </c>
      <c r="E200" s="531">
        <f t="shared" si="124"/>
        <v>0</v>
      </c>
      <c r="F200" s="654">
        <v>0</v>
      </c>
      <c r="G200" s="531">
        <f t="shared" si="125"/>
        <v>0</v>
      </c>
      <c r="H200" s="531">
        <f>'Production Budget - DETAILED'!G209</f>
        <v>0</v>
      </c>
      <c r="I200" s="569">
        <f>+H200-G200</f>
        <v>0</v>
      </c>
      <c r="J200" s="667"/>
      <c r="K200" s="345" t="s">
        <v>566</v>
      </c>
      <c r="L200" s="345" t="s">
        <v>566</v>
      </c>
      <c r="M200" s="345" t="s">
        <v>566</v>
      </c>
      <c r="O200" s="776" t="str">
        <f t="shared" si="94"/>
        <v/>
      </c>
      <c r="P200" s="776" t="str">
        <f t="shared" si="95"/>
        <v/>
      </c>
      <c r="Q200" s="776" t="str">
        <f t="shared" si="96"/>
        <v/>
      </c>
    </row>
    <row r="201" spans="1:17" ht="14" customHeight="1">
      <c r="A201" s="543" t="s">
        <v>1959</v>
      </c>
      <c r="B201" s="541" t="s">
        <v>1039</v>
      </c>
      <c r="C201" s="654">
        <v>0</v>
      </c>
      <c r="D201" s="654">
        <v>0</v>
      </c>
      <c r="E201" s="531">
        <f t="shared" si="124"/>
        <v>0</v>
      </c>
      <c r="F201" s="654">
        <v>0</v>
      </c>
      <c r="G201" s="531">
        <f t="shared" si="125"/>
        <v>0</v>
      </c>
      <c r="H201" s="531">
        <f>'Production Budget - DETAILED'!G210</f>
        <v>0</v>
      </c>
      <c r="I201" s="569">
        <f>+H201-G201</f>
        <v>0</v>
      </c>
      <c r="J201" s="667"/>
      <c r="K201" s="345" t="s">
        <v>566</v>
      </c>
      <c r="L201" s="345" t="s">
        <v>566</v>
      </c>
      <c r="M201" s="345" t="s">
        <v>566</v>
      </c>
      <c r="O201" s="776" t="str">
        <f t="shared" si="94"/>
        <v/>
      </c>
      <c r="P201" s="776" t="str">
        <f t="shared" si="95"/>
        <v/>
      </c>
      <c r="Q201" s="776" t="str">
        <f t="shared" si="96"/>
        <v/>
      </c>
    </row>
    <row r="202" spans="1:17" ht="14" customHeight="1">
      <c r="A202" s="543" t="s">
        <v>1960</v>
      </c>
      <c r="B202" s="541" t="s">
        <v>1040</v>
      </c>
      <c r="C202" s="654">
        <v>0</v>
      </c>
      <c r="D202" s="654">
        <v>0</v>
      </c>
      <c r="E202" s="531">
        <f t="shared" si="124"/>
        <v>0</v>
      </c>
      <c r="F202" s="654">
        <v>0</v>
      </c>
      <c r="G202" s="531">
        <f t="shared" si="125"/>
        <v>0</v>
      </c>
      <c r="H202" s="531">
        <f>'Production Budget - DETAILED'!G211</f>
        <v>0</v>
      </c>
      <c r="I202" s="569">
        <f t="shared" si="126"/>
        <v>0</v>
      </c>
      <c r="J202" s="667"/>
      <c r="K202" s="345" t="s">
        <v>566</v>
      </c>
      <c r="L202" s="345" t="s">
        <v>566</v>
      </c>
      <c r="M202" s="345" t="s">
        <v>566</v>
      </c>
      <c r="O202" s="776" t="str">
        <f t="shared" si="94"/>
        <v/>
      </c>
      <c r="P202" s="776" t="str">
        <f t="shared" si="95"/>
        <v/>
      </c>
      <c r="Q202" s="776" t="str">
        <f t="shared" si="96"/>
        <v/>
      </c>
    </row>
    <row r="203" spans="1:17" ht="14" customHeight="1">
      <c r="A203" s="543" t="s">
        <v>1961</v>
      </c>
      <c r="B203" s="541" t="s">
        <v>1033</v>
      </c>
      <c r="C203" s="654">
        <v>0</v>
      </c>
      <c r="D203" s="654">
        <v>0</v>
      </c>
      <c r="E203" s="531">
        <f t="shared" ref="E203:E204" si="127">+C203+D203</f>
        <v>0</v>
      </c>
      <c r="F203" s="654">
        <v>0</v>
      </c>
      <c r="G203" s="531">
        <f t="shared" ref="G203:G204" si="128">+E203+F203</f>
        <v>0</v>
      </c>
      <c r="H203" s="531">
        <f>'Production Budget - DETAILED'!G212</f>
        <v>0</v>
      </c>
      <c r="I203" s="569">
        <f t="shared" ref="I203:I204" si="129">+H203-G203</f>
        <v>0</v>
      </c>
      <c r="J203" s="667"/>
      <c r="K203" s="345" t="s">
        <v>566</v>
      </c>
      <c r="L203" s="345" t="s">
        <v>566</v>
      </c>
      <c r="M203" s="345" t="s">
        <v>566</v>
      </c>
      <c r="O203" s="776" t="str">
        <f t="shared" ref="O203:O204" si="130">IF(OR(K203="Oui",K203="Yes"),G203,"")</f>
        <v/>
      </c>
      <c r="P203" s="776" t="str">
        <f t="shared" ref="P203:P204" si="131">IF(OR(L203="Oui",L203="Yes"),G203,"")</f>
        <v/>
      </c>
      <c r="Q203" s="776" t="str">
        <f t="shared" ref="Q203:Q204" si="132">IF(OR(M203="Oui",M203="Yes"),G203,"")</f>
        <v/>
      </c>
    </row>
    <row r="204" spans="1:17" ht="14" customHeight="1">
      <c r="A204" s="543" t="s">
        <v>2904</v>
      </c>
      <c r="B204" s="466" t="s">
        <v>915</v>
      </c>
      <c r="C204" s="654">
        <v>0</v>
      </c>
      <c r="D204" s="654">
        <v>0</v>
      </c>
      <c r="E204" s="531">
        <f t="shared" si="127"/>
        <v>0</v>
      </c>
      <c r="F204" s="654">
        <v>0</v>
      </c>
      <c r="G204" s="531">
        <f t="shared" si="128"/>
        <v>0</v>
      </c>
      <c r="H204" s="531">
        <f>'Production Budget - DETAILED'!G213</f>
        <v>0</v>
      </c>
      <c r="I204" s="569">
        <f t="shared" si="129"/>
        <v>0</v>
      </c>
      <c r="J204" s="667"/>
      <c r="K204" s="345" t="s">
        <v>566</v>
      </c>
      <c r="L204" s="345" t="s">
        <v>566</v>
      </c>
      <c r="M204" s="345" t="s">
        <v>566</v>
      </c>
      <c r="O204" s="776" t="str">
        <f t="shared" si="130"/>
        <v/>
      </c>
      <c r="P204" s="776" t="str">
        <f t="shared" si="131"/>
        <v/>
      </c>
      <c r="Q204" s="776" t="str">
        <f t="shared" si="132"/>
        <v/>
      </c>
    </row>
    <row r="205" spans="1:17" ht="14" customHeight="1">
      <c r="A205" s="543" t="s">
        <v>2905</v>
      </c>
      <c r="B205" s="541" t="s">
        <v>1007</v>
      </c>
      <c r="C205" s="654">
        <v>0</v>
      </c>
      <c r="D205" s="654">
        <v>0</v>
      </c>
      <c r="E205" s="531">
        <f t="shared" si="124"/>
        <v>0</v>
      </c>
      <c r="F205" s="654">
        <v>0</v>
      </c>
      <c r="G205" s="531">
        <f t="shared" si="125"/>
        <v>0</v>
      </c>
      <c r="H205" s="531">
        <f>'Production Budget - DETAILED'!G214</f>
        <v>0</v>
      </c>
      <c r="I205" s="569">
        <f t="shared" si="126"/>
        <v>0</v>
      </c>
      <c r="J205" s="667"/>
      <c r="K205" s="345" t="s">
        <v>566</v>
      </c>
      <c r="L205" s="345" t="s">
        <v>566</v>
      </c>
      <c r="M205" s="345" t="s">
        <v>566</v>
      </c>
      <c r="O205" s="776" t="str">
        <f t="shared" si="94"/>
        <v/>
      </c>
      <c r="P205" s="776" t="str">
        <f t="shared" si="95"/>
        <v/>
      </c>
      <c r="Q205" s="776" t="str">
        <f t="shared" si="96"/>
        <v/>
      </c>
    </row>
    <row r="206" spans="1:17" ht="14" customHeight="1">
      <c r="A206" s="543" t="s">
        <v>1962</v>
      </c>
      <c r="B206" s="466" t="s">
        <v>897</v>
      </c>
      <c r="C206" s="654">
        <v>0</v>
      </c>
      <c r="D206" s="654">
        <v>0</v>
      </c>
      <c r="E206" s="531">
        <f t="shared" si="124"/>
        <v>0</v>
      </c>
      <c r="F206" s="654">
        <v>0</v>
      </c>
      <c r="G206" s="531">
        <f t="shared" si="125"/>
        <v>0</v>
      </c>
      <c r="H206" s="531">
        <f>'Production Budget - DETAILED'!G215</f>
        <v>0</v>
      </c>
      <c r="I206" s="569">
        <f t="shared" si="126"/>
        <v>0</v>
      </c>
      <c r="J206" s="667"/>
      <c r="K206" s="345" t="s">
        <v>566</v>
      </c>
      <c r="L206" s="345" t="s">
        <v>566</v>
      </c>
      <c r="M206" s="345" t="s">
        <v>566</v>
      </c>
      <c r="O206" s="776" t="str">
        <f t="shared" si="94"/>
        <v/>
      </c>
      <c r="P206" s="776" t="str">
        <f t="shared" si="95"/>
        <v/>
      </c>
      <c r="Q206" s="776" t="str">
        <f t="shared" si="96"/>
        <v/>
      </c>
    </row>
    <row r="207" spans="1:17" ht="14" customHeight="1">
      <c r="A207" s="547"/>
      <c r="B207" s="534" t="s">
        <v>1963</v>
      </c>
      <c r="C207" s="535">
        <f t="shared" ref="C207:H207" si="133">SUM(C198:C206)</f>
        <v>0</v>
      </c>
      <c r="D207" s="535">
        <f t="shared" si="133"/>
        <v>0</v>
      </c>
      <c r="E207" s="535">
        <f t="shared" si="133"/>
        <v>0</v>
      </c>
      <c r="F207" s="535">
        <f t="shared" si="133"/>
        <v>0</v>
      </c>
      <c r="G207" s="535">
        <f t="shared" si="133"/>
        <v>0</v>
      </c>
      <c r="H207" s="535">
        <f t="shared" si="133"/>
        <v>0</v>
      </c>
      <c r="I207" s="831">
        <f>+H207-G207</f>
        <v>0</v>
      </c>
      <c r="J207" s="738"/>
      <c r="K207" s="738"/>
      <c r="L207" s="738"/>
      <c r="M207" s="738"/>
      <c r="N207" s="738"/>
      <c r="O207" s="783"/>
      <c r="P207" s="783"/>
      <c r="Q207" s="783"/>
    </row>
    <row r="208" spans="1:17" ht="14" customHeight="1">
      <c r="A208" s="533"/>
      <c r="B208" s="536"/>
      <c r="C208" s="537"/>
      <c r="D208" s="537"/>
      <c r="E208" s="537"/>
      <c r="F208" s="537"/>
      <c r="G208" s="537"/>
      <c r="H208" s="537"/>
      <c r="I208" s="832"/>
      <c r="J208" s="468"/>
      <c r="K208" s="468"/>
      <c r="L208" s="468"/>
      <c r="M208" s="468"/>
      <c r="N208" s="468"/>
      <c r="O208" s="782"/>
      <c r="P208" s="782"/>
      <c r="Q208" s="782"/>
    </row>
    <row r="209" spans="1:17" ht="14" customHeight="1">
      <c r="A209" s="524" t="s">
        <v>1964</v>
      </c>
      <c r="B209" s="525" t="s">
        <v>2576</v>
      </c>
      <c r="C209" s="526"/>
      <c r="D209" s="537"/>
      <c r="E209" s="537"/>
      <c r="F209" s="537"/>
      <c r="G209" s="537"/>
      <c r="H209" s="537"/>
      <c r="I209" s="832"/>
      <c r="J209" s="468"/>
      <c r="K209" s="468"/>
      <c r="L209" s="468"/>
      <c r="M209" s="468"/>
      <c r="N209" s="468"/>
      <c r="O209" s="782"/>
      <c r="P209" s="782"/>
      <c r="Q209" s="782"/>
    </row>
    <row r="210" spans="1:17" ht="14" customHeight="1">
      <c r="A210" s="543" t="s">
        <v>1965</v>
      </c>
      <c r="B210" s="541" t="s">
        <v>1043</v>
      </c>
      <c r="C210" s="654">
        <v>0</v>
      </c>
      <c r="D210" s="654">
        <v>0</v>
      </c>
      <c r="E210" s="531">
        <f t="shared" ref="E210:E216" si="134">+C210+D210</f>
        <v>0</v>
      </c>
      <c r="F210" s="654">
        <v>0</v>
      </c>
      <c r="G210" s="531">
        <f t="shared" ref="G210:G216" si="135">+E210+F210</f>
        <v>0</v>
      </c>
      <c r="H210" s="531">
        <f>'Production Budget - DETAILED'!G220</f>
        <v>0</v>
      </c>
      <c r="I210" s="569">
        <f t="shared" ref="I210:I217" si="136">+H210-G210</f>
        <v>0</v>
      </c>
      <c r="J210" s="667"/>
      <c r="K210" s="345" t="s">
        <v>566</v>
      </c>
      <c r="L210" s="345" t="s">
        <v>566</v>
      </c>
      <c r="M210" s="345" t="s">
        <v>566</v>
      </c>
      <c r="O210" s="776" t="str">
        <f t="shared" si="94"/>
        <v/>
      </c>
      <c r="P210" s="776" t="str">
        <f t="shared" si="95"/>
        <v/>
      </c>
      <c r="Q210" s="776" t="str">
        <f t="shared" si="96"/>
        <v/>
      </c>
    </row>
    <row r="211" spans="1:17" ht="14" customHeight="1">
      <c r="A211" s="543" t="s">
        <v>1966</v>
      </c>
      <c r="B211" s="541" t="s">
        <v>1044</v>
      </c>
      <c r="C211" s="654">
        <v>0</v>
      </c>
      <c r="D211" s="654">
        <v>0</v>
      </c>
      <c r="E211" s="531">
        <f t="shared" si="134"/>
        <v>0</v>
      </c>
      <c r="F211" s="654">
        <v>0</v>
      </c>
      <c r="G211" s="531">
        <f t="shared" si="135"/>
        <v>0</v>
      </c>
      <c r="H211" s="531">
        <f>'Production Budget - DETAILED'!G221</f>
        <v>0</v>
      </c>
      <c r="I211" s="569">
        <f t="shared" si="136"/>
        <v>0</v>
      </c>
      <c r="J211" s="667"/>
      <c r="K211" s="345" t="s">
        <v>566</v>
      </c>
      <c r="L211" s="345" t="s">
        <v>566</v>
      </c>
      <c r="M211" s="345" t="s">
        <v>566</v>
      </c>
      <c r="O211" s="776" t="str">
        <f t="shared" si="94"/>
        <v/>
      </c>
      <c r="P211" s="776" t="str">
        <f t="shared" si="95"/>
        <v/>
      </c>
      <c r="Q211" s="776" t="str">
        <f t="shared" si="96"/>
        <v/>
      </c>
    </row>
    <row r="212" spans="1:17" ht="14" customHeight="1">
      <c r="A212" s="543" t="s">
        <v>1967</v>
      </c>
      <c r="B212" s="541" t="s">
        <v>2908</v>
      </c>
      <c r="C212" s="654">
        <v>0</v>
      </c>
      <c r="D212" s="654">
        <v>0</v>
      </c>
      <c r="E212" s="531">
        <f t="shared" si="134"/>
        <v>0</v>
      </c>
      <c r="F212" s="654">
        <v>0</v>
      </c>
      <c r="G212" s="531">
        <f t="shared" si="135"/>
        <v>0</v>
      </c>
      <c r="H212" s="531">
        <f>'Production Budget - DETAILED'!G222</f>
        <v>0</v>
      </c>
      <c r="I212" s="569">
        <f t="shared" si="136"/>
        <v>0</v>
      </c>
      <c r="J212" s="667"/>
      <c r="K212" s="345" t="s">
        <v>566</v>
      </c>
      <c r="L212" s="345" t="s">
        <v>566</v>
      </c>
      <c r="M212" s="345" t="s">
        <v>566</v>
      </c>
      <c r="O212" s="776" t="str">
        <f t="shared" si="94"/>
        <v/>
      </c>
      <c r="P212" s="776" t="str">
        <f t="shared" si="95"/>
        <v/>
      </c>
      <c r="Q212" s="776" t="str">
        <f t="shared" si="96"/>
        <v/>
      </c>
    </row>
    <row r="213" spans="1:17" ht="14" customHeight="1">
      <c r="A213" s="543" t="s">
        <v>1968</v>
      </c>
      <c r="B213" s="541" t="s">
        <v>2909</v>
      </c>
      <c r="C213" s="654">
        <v>0</v>
      </c>
      <c r="D213" s="654">
        <v>0</v>
      </c>
      <c r="E213" s="531">
        <f t="shared" si="134"/>
        <v>0</v>
      </c>
      <c r="F213" s="654">
        <v>0</v>
      </c>
      <c r="G213" s="531">
        <f t="shared" si="135"/>
        <v>0</v>
      </c>
      <c r="H213" s="531">
        <f>'Production Budget - DETAILED'!G223</f>
        <v>0</v>
      </c>
      <c r="I213" s="569">
        <f t="shared" ref="I213:I214" si="137">+H213-G213</f>
        <v>0</v>
      </c>
      <c r="J213" s="667"/>
      <c r="K213" s="345" t="s">
        <v>566</v>
      </c>
      <c r="L213" s="345" t="s">
        <v>566</v>
      </c>
      <c r="M213" s="345" t="s">
        <v>566</v>
      </c>
      <c r="O213" s="776" t="str">
        <f t="shared" ref="O213:O214" si="138">IF(OR(K213="Oui",K213="Yes"),G213,"")</f>
        <v/>
      </c>
      <c r="P213" s="776" t="str">
        <f t="shared" ref="P213:P214" si="139">IF(OR(L213="Oui",L213="Yes"),G213,"")</f>
        <v/>
      </c>
      <c r="Q213" s="776" t="str">
        <f t="shared" ref="Q213:Q214" si="140">IF(OR(M213="Oui",M213="Yes"),G213,"")</f>
        <v/>
      </c>
    </row>
    <row r="214" spans="1:17" ht="14" customHeight="1">
      <c r="A214" s="543" t="s">
        <v>2906</v>
      </c>
      <c r="B214" s="466" t="s">
        <v>915</v>
      </c>
      <c r="C214" s="654">
        <v>0</v>
      </c>
      <c r="D214" s="654">
        <v>0</v>
      </c>
      <c r="E214" s="531">
        <f t="shared" si="134"/>
        <v>0</v>
      </c>
      <c r="F214" s="654">
        <v>0</v>
      </c>
      <c r="G214" s="531">
        <f t="shared" si="135"/>
        <v>0</v>
      </c>
      <c r="H214" s="531">
        <f>'Production Budget - DETAILED'!G224</f>
        <v>0</v>
      </c>
      <c r="I214" s="569">
        <f t="shared" si="137"/>
        <v>0</v>
      </c>
      <c r="J214" s="667"/>
      <c r="K214" s="345" t="s">
        <v>566</v>
      </c>
      <c r="L214" s="345" t="s">
        <v>566</v>
      </c>
      <c r="M214" s="345" t="s">
        <v>566</v>
      </c>
      <c r="O214" s="776" t="str">
        <f t="shared" si="138"/>
        <v/>
      </c>
      <c r="P214" s="776" t="str">
        <f t="shared" si="139"/>
        <v/>
      </c>
      <c r="Q214" s="776" t="str">
        <f t="shared" si="140"/>
        <v/>
      </c>
    </row>
    <row r="215" spans="1:17" ht="14" customHeight="1">
      <c r="A215" s="543" t="s">
        <v>2907</v>
      </c>
      <c r="B215" s="541" t="s">
        <v>1007</v>
      </c>
      <c r="C215" s="654">
        <v>0</v>
      </c>
      <c r="D215" s="654">
        <v>0</v>
      </c>
      <c r="E215" s="531">
        <f t="shared" si="134"/>
        <v>0</v>
      </c>
      <c r="F215" s="654">
        <v>0</v>
      </c>
      <c r="G215" s="531">
        <f t="shared" si="135"/>
        <v>0</v>
      </c>
      <c r="H215" s="531">
        <f>'Production Budget - DETAILED'!G225</f>
        <v>0</v>
      </c>
      <c r="I215" s="569">
        <f t="shared" si="136"/>
        <v>0</v>
      </c>
      <c r="J215" s="667"/>
      <c r="K215" s="345" t="s">
        <v>566</v>
      </c>
      <c r="L215" s="345" t="s">
        <v>566</v>
      </c>
      <c r="M215" s="345" t="s">
        <v>566</v>
      </c>
      <c r="O215" s="776" t="str">
        <f t="shared" si="94"/>
        <v/>
      </c>
      <c r="P215" s="776" t="str">
        <f t="shared" si="95"/>
        <v/>
      </c>
      <c r="Q215" s="776" t="str">
        <f t="shared" si="96"/>
        <v/>
      </c>
    </row>
    <row r="216" spans="1:17" ht="14" customHeight="1">
      <c r="A216" s="543" t="s">
        <v>1969</v>
      </c>
      <c r="B216" s="466" t="s">
        <v>897</v>
      </c>
      <c r="C216" s="654">
        <v>0</v>
      </c>
      <c r="D216" s="654">
        <v>0</v>
      </c>
      <c r="E216" s="531">
        <f t="shared" si="134"/>
        <v>0</v>
      </c>
      <c r="F216" s="654">
        <v>0</v>
      </c>
      <c r="G216" s="531">
        <f t="shared" si="135"/>
        <v>0</v>
      </c>
      <c r="H216" s="531">
        <f>'Production Budget - DETAILED'!G226</f>
        <v>0</v>
      </c>
      <c r="I216" s="569">
        <f t="shared" si="136"/>
        <v>0</v>
      </c>
      <c r="J216" s="667"/>
      <c r="K216" s="345" t="s">
        <v>566</v>
      </c>
      <c r="L216" s="345" t="s">
        <v>566</v>
      </c>
      <c r="M216" s="345" t="s">
        <v>566</v>
      </c>
      <c r="O216" s="776" t="str">
        <f t="shared" si="94"/>
        <v/>
      </c>
      <c r="P216" s="776" t="str">
        <f t="shared" si="95"/>
        <v/>
      </c>
      <c r="Q216" s="776" t="str">
        <f t="shared" si="96"/>
        <v/>
      </c>
    </row>
    <row r="217" spans="1:17" ht="14" customHeight="1">
      <c r="A217" s="547"/>
      <c r="B217" s="534" t="s">
        <v>1970</v>
      </c>
      <c r="C217" s="535">
        <f t="shared" ref="C217:H217" si="141">SUM(C210:C216)</f>
        <v>0</v>
      </c>
      <c r="D217" s="535">
        <f t="shared" si="141"/>
        <v>0</v>
      </c>
      <c r="E217" s="535">
        <f t="shared" si="141"/>
        <v>0</v>
      </c>
      <c r="F217" s="535">
        <f t="shared" si="141"/>
        <v>0</v>
      </c>
      <c r="G217" s="535">
        <f t="shared" si="141"/>
        <v>0</v>
      </c>
      <c r="H217" s="535">
        <f t="shared" si="141"/>
        <v>0</v>
      </c>
      <c r="I217" s="831">
        <f t="shared" si="136"/>
        <v>0</v>
      </c>
      <c r="J217" s="738"/>
      <c r="K217" s="738"/>
      <c r="L217" s="738"/>
      <c r="M217" s="738"/>
      <c r="N217" s="738"/>
      <c r="O217" s="783"/>
      <c r="P217" s="783"/>
      <c r="Q217" s="783"/>
    </row>
    <row r="218" spans="1:17" ht="14" customHeight="1">
      <c r="A218" s="533"/>
      <c r="B218" s="536"/>
      <c r="C218" s="537"/>
      <c r="D218" s="537"/>
      <c r="E218" s="537"/>
      <c r="F218" s="537"/>
      <c r="G218" s="537"/>
      <c r="H218" s="537"/>
      <c r="I218" s="832"/>
      <c r="J218" s="468"/>
      <c r="K218" s="468"/>
      <c r="L218" s="468"/>
      <c r="M218" s="468"/>
      <c r="N218" s="468"/>
      <c r="O218" s="782"/>
      <c r="P218" s="782"/>
      <c r="Q218" s="782"/>
    </row>
    <row r="219" spans="1:17" ht="14" customHeight="1">
      <c r="A219" s="524" t="s">
        <v>1971</v>
      </c>
      <c r="B219" s="525" t="s">
        <v>2578</v>
      </c>
      <c r="C219" s="526"/>
      <c r="D219" s="537"/>
      <c r="E219" s="537"/>
      <c r="F219" s="537"/>
      <c r="G219" s="537"/>
      <c r="H219" s="537"/>
      <c r="I219" s="832"/>
      <c r="J219" s="468"/>
      <c r="K219" s="468"/>
      <c r="L219" s="468"/>
      <c r="M219" s="468"/>
      <c r="N219" s="468"/>
      <c r="O219" s="782"/>
      <c r="P219" s="782"/>
      <c r="Q219" s="782"/>
    </row>
    <row r="220" spans="1:17" ht="14" customHeight="1">
      <c r="A220" s="543" t="s">
        <v>1972</v>
      </c>
      <c r="B220" s="541" t="s">
        <v>1049</v>
      </c>
      <c r="C220" s="654">
        <v>0</v>
      </c>
      <c r="D220" s="654">
        <v>0</v>
      </c>
      <c r="E220" s="531">
        <f t="shared" ref="E220:E225" si="142">+C220+D220</f>
        <v>0</v>
      </c>
      <c r="F220" s="654">
        <v>0</v>
      </c>
      <c r="G220" s="531">
        <f t="shared" ref="G220:G225" si="143">+E220+F220</f>
        <v>0</v>
      </c>
      <c r="H220" s="531">
        <f>'Production Budget - DETAILED'!G231</f>
        <v>0</v>
      </c>
      <c r="I220" s="569">
        <f t="shared" ref="I220:I226" si="144">+H220-G220</f>
        <v>0</v>
      </c>
      <c r="J220" s="667"/>
      <c r="K220" s="345" t="s">
        <v>566</v>
      </c>
      <c r="L220" s="345" t="s">
        <v>566</v>
      </c>
      <c r="M220" s="345" t="s">
        <v>566</v>
      </c>
      <c r="O220" s="776" t="str">
        <f t="shared" ref="O220:O222" si="145">IF(OR(K220="Oui",K220="Yes"),G220,"")</f>
        <v/>
      </c>
      <c r="P220" s="776" t="str">
        <f t="shared" ref="P220:P222" si="146">IF(OR(L220="Oui",L220="Yes"),G220,"")</f>
        <v/>
      </c>
      <c r="Q220" s="776" t="str">
        <f t="shared" ref="Q220:Q222" si="147">IF(OR(M220="Oui",M220="Yes"),G220,"")</f>
        <v/>
      </c>
    </row>
    <row r="221" spans="1:17" ht="14" customHeight="1">
      <c r="A221" s="543" t="s">
        <v>1973</v>
      </c>
      <c r="B221" s="541" t="s">
        <v>1050</v>
      </c>
      <c r="C221" s="654">
        <v>0</v>
      </c>
      <c r="D221" s="654">
        <v>0</v>
      </c>
      <c r="E221" s="531">
        <f t="shared" si="142"/>
        <v>0</v>
      </c>
      <c r="F221" s="654">
        <v>0</v>
      </c>
      <c r="G221" s="531">
        <f t="shared" si="143"/>
        <v>0</v>
      </c>
      <c r="H221" s="531">
        <f>'Production Budget - DETAILED'!G232</f>
        <v>0</v>
      </c>
      <c r="I221" s="569">
        <f t="shared" si="144"/>
        <v>0</v>
      </c>
      <c r="J221" s="667"/>
      <c r="K221" s="345" t="s">
        <v>566</v>
      </c>
      <c r="L221" s="345" t="s">
        <v>566</v>
      </c>
      <c r="M221" s="345" t="s">
        <v>566</v>
      </c>
      <c r="O221" s="776" t="str">
        <f t="shared" si="145"/>
        <v/>
      </c>
      <c r="P221" s="776" t="str">
        <f t="shared" si="146"/>
        <v/>
      </c>
      <c r="Q221" s="776" t="str">
        <f t="shared" si="147"/>
        <v/>
      </c>
    </row>
    <row r="222" spans="1:17" ht="14" customHeight="1">
      <c r="A222" s="543" t="s">
        <v>2910</v>
      </c>
      <c r="B222" s="541" t="s">
        <v>1051</v>
      </c>
      <c r="C222" s="654">
        <v>0</v>
      </c>
      <c r="D222" s="654">
        <v>0</v>
      </c>
      <c r="E222" s="531">
        <f t="shared" si="142"/>
        <v>0</v>
      </c>
      <c r="F222" s="654">
        <v>0</v>
      </c>
      <c r="G222" s="531">
        <f t="shared" si="143"/>
        <v>0</v>
      </c>
      <c r="H222" s="531">
        <f>'Production Budget - DETAILED'!G233</f>
        <v>0</v>
      </c>
      <c r="I222" s="569">
        <f t="shared" si="144"/>
        <v>0</v>
      </c>
      <c r="J222" s="667"/>
      <c r="K222" s="345" t="s">
        <v>566</v>
      </c>
      <c r="L222" s="345" t="s">
        <v>566</v>
      </c>
      <c r="M222" s="345" t="s">
        <v>566</v>
      </c>
      <c r="O222" s="776" t="str">
        <f t="shared" si="145"/>
        <v/>
      </c>
      <c r="P222" s="776" t="str">
        <f t="shared" si="146"/>
        <v/>
      </c>
      <c r="Q222" s="776" t="str">
        <f t="shared" si="147"/>
        <v/>
      </c>
    </row>
    <row r="223" spans="1:17" ht="14" customHeight="1">
      <c r="A223" s="543" t="s">
        <v>2911</v>
      </c>
      <c r="B223" s="541" t="s">
        <v>915</v>
      </c>
      <c r="C223" s="654">
        <v>0</v>
      </c>
      <c r="D223" s="654">
        <v>0</v>
      </c>
      <c r="E223" s="531">
        <f t="shared" si="142"/>
        <v>0</v>
      </c>
      <c r="F223" s="654">
        <v>0</v>
      </c>
      <c r="G223" s="531">
        <f t="shared" si="143"/>
        <v>0</v>
      </c>
      <c r="H223" s="531">
        <f>'Production Budget - DETAILED'!G234</f>
        <v>0</v>
      </c>
      <c r="I223" s="569">
        <f t="shared" si="144"/>
        <v>0</v>
      </c>
      <c r="J223" s="667"/>
      <c r="K223" s="345" t="s">
        <v>566</v>
      </c>
      <c r="L223" s="345" t="s">
        <v>566</v>
      </c>
      <c r="M223" s="345" t="s">
        <v>566</v>
      </c>
      <c r="O223" s="776" t="str">
        <f t="shared" si="94"/>
        <v/>
      </c>
      <c r="P223" s="776" t="str">
        <f t="shared" si="95"/>
        <v/>
      </c>
      <c r="Q223" s="776" t="str">
        <f t="shared" si="96"/>
        <v/>
      </c>
    </row>
    <row r="224" spans="1:17" ht="14" customHeight="1">
      <c r="A224" s="543" t="s">
        <v>2912</v>
      </c>
      <c r="B224" s="541" t="s">
        <v>1007</v>
      </c>
      <c r="C224" s="654">
        <v>0</v>
      </c>
      <c r="D224" s="654">
        <v>0</v>
      </c>
      <c r="E224" s="531">
        <f t="shared" si="142"/>
        <v>0</v>
      </c>
      <c r="F224" s="654">
        <v>0</v>
      </c>
      <c r="G224" s="531">
        <f t="shared" si="143"/>
        <v>0</v>
      </c>
      <c r="H224" s="531">
        <f>'Production Budget - DETAILED'!G235</f>
        <v>0</v>
      </c>
      <c r="I224" s="569">
        <f t="shared" si="144"/>
        <v>0</v>
      </c>
      <c r="J224" s="667"/>
      <c r="K224" s="345" t="s">
        <v>566</v>
      </c>
      <c r="L224" s="345" t="s">
        <v>566</v>
      </c>
      <c r="M224" s="345" t="s">
        <v>566</v>
      </c>
      <c r="O224" s="776" t="str">
        <f t="shared" si="94"/>
        <v/>
      </c>
      <c r="P224" s="776" t="str">
        <f t="shared" si="95"/>
        <v/>
      </c>
      <c r="Q224" s="776" t="str">
        <f t="shared" si="96"/>
        <v/>
      </c>
    </row>
    <row r="225" spans="1:17" ht="14" customHeight="1">
      <c r="A225" s="543" t="s">
        <v>1974</v>
      </c>
      <c r="B225" s="541" t="s">
        <v>897</v>
      </c>
      <c r="C225" s="654">
        <v>0</v>
      </c>
      <c r="D225" s="654">
        <v>0</v>
      </c>
      <c r="E225" s="531">
        <f t="shared" si="142"/>
        <v>0</v>
      </c>
      <c r="F225" s="654">
        <v>0</v>
      </c>
      <c r="G225" s="531">
        <f t="shared" si="143"/>
        <v>0</v>
      </c>
      <c r="H225" s="531">
        <f>'Production Budget - DETAILED'!G236</f>
        <v>0</v>
      </c>
      <c r="I225" s="569">
        <f t="shared" si="144"/>
        <v>0</v>
      </c>
      <c r="J225" s="667"/>
      <c r="K225" s="345" t="s">
        <v>566</v>
      </c>
      <c r="L225" s="345" t="s">
        <v>566</v>
      </c>
      <c r="M225" s="345" t="s">
        <v>566</v>
      </c>
      <c r="O225" s="776" t="str">
        <f t="shared" si="94"/>
        <v/>
      </c>
      <c r="P225" s="776" t="str">
        <f t="shared" si="95"/>
        <v/>
      </c>
      <c r="Q225" s="776" t="str">
        <f t="shared" si="96"/>
        <v/>
      </c>
    </row>
    <row r="226" spans="1:17" ht="14" customHeight="1">
      <c r="A226" s="547"/>
      <c r="B226" s="534" t="s">
        <v>1975</v>
      </c>
      <c r="C226" s="535">
        <f t="shared" ref="C226:H226" si="148">SUM(C223:C225)</f>
        <v>0</v>
      </c>
      <c r="D226" s="535">
        <f t="shared" si="148"/>
        <v>0</v>
      </c>
      <c r="E226" s="535">
        <f t="shared" si="148"/>
        <v>0</v>
      </c>
      <c r="F226" s="535">
        <f t="shared" si="148"/>
        <v>0</v>
      </c>
      <c r="G226" s="535">
        <f t="shared" si="148"/>
        <v>0</v>
      </c>
      <c r="H226" s="535">
        <f t="shared" si="148"/>
        <v>0</v>
      </c>
      <c r="I226" s="831">
        <f t="shared" si="144"/>
        <v>0</v>
      </c>
      <c r="J226" s="738"/>
      <c r="K226" s="738"/>
      <c r="L226" s="738"/>
      <c r="M226" s="738"/>
      <c r="N226" s="738"/>
      <c r="O226" s="783"/>
      <c r="P226" s="783"/>
      <c r="Q226" s="783"/>
    </row>
    <row r="227" spans="1:17" ht="14" customHeight="1">
      <c r="A227" s="533"/>
      <c r="B227" s="536"/>
      <c r="C227" s="537"/>
      <c r="D227" s="537"/>
      <c r="E227" s="537"/>
      <c r="F227" s="537"/>
      <c r="G227" s="537"/>
      <c r="H227" s="537"/>
      <c r="I227" s="832"/>
      <c r="J227" s="468"/>
      <c r="K227" s="468"/>
      <c r="L227" s="468"/>
      <c r="M227" s="468"/>
      <c r="N227" s="468"/>
      <c r="O227" s="782"/>
      <c r="P227" s="782"/>
      <c r="Q227" s="782"/>
    </row>
    <row r="228" spans="1:17" ht="14" customHeight="1">
      <c r="A228" s="524" t="s">
        <v>1976</v>
      </c>
      <c r="B228" s="525" t="s">
        <v>2579</v>
      </c>
      <c r="C228" s="526"/>
      <c r="D228" s="537"/>
      <c r="E228" s="537"/>
      <c r="F228" s="537"/>
      <c r="G228" s="537"/>
      <c r="H228" s="537"/>
      <c r="I228" s="832"/>
      <c r="J228" s="468"/>
      <c r="K228" s="468"/>
      <c r="L228" s="468"/>
      <c r="M228" s="468"/>
      <c r="N228" s="468"/>
      <c r="O228" s="782"/>
      <c r="P228" s="782"/>
      <c r="Q228" s="782"/>
    </row>
    <row r="229" spans="1:17" ht="14" customHeight="1">
      <c r="A229" s="543" t="s">
        <v>1977</v>
      </c>
      <c r="B229" s="541" t="s">
        <v>1054</v>
      </c>
      <c r="C229" s="654">
        <v>0</v>
      </c>
      <c r="D229" s="654">
        <v>0</v>
      </c>
      <c r="E229" s="531">
        <f>+C229+D229</f>
        <v>0</v>
      </c>
      <c r="F229" s="654">
        <v>0</v>
      </c>
      <c r="G229" s="531">
        <f>+E229+F229</f>
        <v>0</v>
      </c>
      <c r="H229" s="531">
        <f>'Production Budget - DETAILED'!G241</f>
        <v>0</v>
      </c>
      <c r="I229" s="569">
        <f t="shared" ref="I229:I234" si="149">+H229-G229</f>
        <v>0</v>
      </c>
      <c r="J229" s="667"/>
      <c r="K229" s="345" t="s">
        <v>566</v>
      </c>
      <c r="L229" s="345" t="s">
        <v>566</v>
      </c>
      <c r="M229" s="345" t="s">
        <v>566</v>
      </c>
      <c r="O229" s="776" t="str">
        <f t="shared" ref="O229:O231" si="150">IF(OR(K229="Oui",K229="Yes"),G229,"")</f>
        <v/>
      </c>
      <c r="P229" s="776" t="str">
        <f t="shared" ref="P229:P231" si="151">IF(OR(L229="Oui",L229="Yes"),G229,"")</f>
        <v/>
      </c>
      <c r="Q229" s="776" t="str">
        <f t="shared" ref="Q229:Q231" si="152">IF(OR(M229="Oui",M229="Yes"),G229,"")</f>
        <v/>
      </c>
    </row>
    <row r="230" spans="1:17" ht="14" customHeight="1">
      <c r="A230" s="543" t="s">
        <v>2913</v>
      </c>
      <c r="B230" s="541" t="s">
        <v>1055</v>
      </c>
      <c r="C230" s="654">
        <v>0</v>
      </c>
      <c r="D230" s="654">
        <v>0</v>
      </c>
      <c r="E230" s="531">
        <f>+C230+D230</f>
        <v>0</v>
      </c>
      <c r="F230" s="654">
        <v>0</v>
      </c>
      <c r="G230" s="531">
        <f>+E230+F230</f>
        <v>0</v>
      </c>
      <c r="H230" s="531">
        <f>'Production Budget - DETAILED'!G242</f>
        <v>0</v>
      </c>
      <c r="I230" s="569">
        <f t="shared" si="149"/>
        <v>0</v>
      </c>
      <c r="J230" s="667"/>
      <c r="K230" s="345" t="s">
        <v>566</v>
      </c>
      <c r="L230" s="345" t="s">
        <v>566</v>
      </c>
      <c r="M230" s="345" t="s">
        <v>566</v>
      </c>
      <c r="O230" s="776" t="str">
        <f t="shared" ref="O230" si="153">IF(OR(K230="Oui",K230="Yes"),G230,"")</f>
        <v/>
      </c>
      <c r="P230" s="776" t="str">
        <f t="shared" ref="P230" si="154">IF(OR(L230="Oui",L230="Yes"),G230,"")</f>
        <v/>
      </c>
      <c r="Q230" s="776" t="str">
        <f t="shared" ref="Q230" si="155">IF(OR(M230="Oui",M230="Yes"),G230,"")</f>
        <v/>
      </c>
    </row>
    <row r="231" spans="1:17" ht="14" customHeight="1">
      <c r="A231" s="543" t="s">
        <v>2914</v>
      </c>
      <c r="B231" s="541" t="s">
        <v>915</v>
      </c>
      <c r="C231" s="654">
        <v>0</v>
      </c>
      <c r="D231" s="654">
        <v>0</v>
      </c>
      <c r="E231" s="531">
        <f>+C231+D231</f>
        <v>0</v>
      </c>
      <c r="F231" s="654">
        <v>0</v>
      </c>
      <c r="G231" s="531">
        <f>+E231+F231</f>
        <v>0</v>
      </c>
      <c r="H231" s="531">
        <f>'Production Budget - DETAILED'!G243</f>
        <v>0</v>
      </c>
      <c r="I231" s="569">
        <f t="shared" si="149"/>
        <v>0</v>
      </c>
      <c r="J231" s="667"/>
      <c r="K231" s="345" t="s">
        <v>566</v>
      </c>
      <c r="L231" s="345" t="s">
        <v>566</v>
      </c>
      <c r="M231" s="345" t="s">
        <v>566</v>
      </c>
      <c r="O231" s="776" t="str">
        <f t="shared" si="150"/>
        <v/>
      </c>
      <c r="P231" s="776" t="str">
        <f t="shared" si="151"/>
        <v/>
      </c>
      <c r="Q231" s="776" t="str">
        <f t="shared" si="152"/>
        <v/>
      </c>
    </row>
    <row r="232" spans="1:17" ht="14" customHeight="1">
      <c r="A232" s="543" t="s">
        <v>2915</v>
      </c>
      <c r="B232" s="541" t="s">
        <v>1007</v>
      </c>
      <c r="C232" s="654">
        <v>0</v>
      </c>
      <c r="D232" s="654">
        <v>0</v>
      </c>
      <c r="E232" s="531">
        <f>+C232+D232</f>
        <v>0</v>
      </c>
      <c r="F232" s="654">
        <v>0</v>
      </c>
      <c r="G232" s="531">
        <f>+E232+F232</f>
        <v>0</v>
      </c>
      <c r="H232" s="531">
        <f>'Production Budget - DETAILED'!G244</f>
        <v>0</v>
      </c>
      <c r="I232" s="569">
        <f t="shared" si="149"/>
        <v>0</v>
      </c>
      <c r="J232" s="667"/>
      <c r="K232" s="345" t="s">
        <v>566</v>
      </c>
      <c r="L232" s="345" t="s">
        <v>566</v>
      </c>
      <c r="M232" s="345" t="s">
        <v>566</v>
      </c>
      <c r="O232" s="776" t="str">
        <f t="shared" ref="O232:O303" si="156">IF(OR(K232="Oui",K232="Yes"),G232,"")</f>
        <v/>
      </c>
      <c r="P232" s="776" t="str">
        <f t="shared" ref="P232:P303" si="157">IF(OR(L232="Oui",L232="Yes"),G232,"")</f>
        <v/>
      </c>
      <c r="Q232" s="776" t="str">
        <f t="shared" ref="Q232:Q303" si="158">IF(OR(M232="Oui",M232="Yes"),G232,"")</f>
        <v/>
      </c>
    </row>
    <row r="233" spans="1:17" ht="14" customHeight="1">
      <c r="A233" s="543" t="s">
        <v>1978</v>
      </c>
      <c r="B233" s="541" t="s">
        <v>897</v>
      </c>
      <c r="C233" s="654">
        <v>0</v>
      </c>
      <c r="D233" s="654">
        <v>0</v>
      </c>
      <c r="E233" s="531">
        <f>+C233+D233</f>
        <v>0</v>
      </c>
      <c r="F233" s="654">
        <v>0</v>
      </c>
      <c r="G233" s="531">
        <f>+E233+F233</f>
        <v>0</v>
      </c>
      <c r="H233" s="531">
        <f>'Production Budget - DETAILED'!G245</f>
        <v>0</v>
      </c>
      <c r="I233" s="569">
        <f t="shared" si="149"/>
        <v>0</v>
      </c>
      <c r="J233" s="667"/>
      <c r="K233" s="345" t="s">
        <v>566</v>
      </c>
      <c r="L233" s="345" t="s">
        <v>566</v>
      </c>
      <c r="M233" s="345" t="s">
        <v>566</v>
      </c>
      <c r="O233" s="776" t="str">
        <f t="shared" si="156"/>
        <v/>
      </c>
      <c r="P233" s="776" t="str">
        <f t="shared" si="157"/>
        <v/>
      </c>
      <c r="Q233" s="776" t="str">
        <f t="shared" si="158"/>
        <v/>
      </c>
    </row>
    <row r="234" spans="1:17" ht="14" customHeight="1">
      <c r="A234" s="547"/>
      <c r="B234" s="534" t="s">
        <v>1979</v>
      </c>
      <c r="C234" s="535">
        <f t="shared" ref="C234:H234" si="159">SUM(C232:C233)</f>
        <v>0</v>
      </c>
      <c r="D234" s="535">
        <f t="shared" si="159"/>
        <v>0</v>
      </c>
      <c r="E234" s="535">
        <f t="shared" si="159"/>
        <v>0</v>
      </c>
      <c r="F234" s="535">
        <f t="shared" si="159"/>
        <v>0</v>
      </c>
      <c r="G234" s="535">
        <f t="shared" si="159"/>
        <v>0</v>
      </c>
      <c r="H234" s="535">
        <f t="shared" si="159"/>
        <v>0</v>
      </c>
      <c r="I234" s="831">
        <f t="shared" si="149"/>
        <v>0</v>
      </c>
      <c r="J234" s="738"/>
      <c r="K234" s="738"/>
      <c r="L234" s="738"/>
      <c r="M234" s="738"/>
      <c r="N234" s="738"/>
      <c r="O234" s="783"/>
      <c r="P234" s="783"/>
      <c r="Q234" s="783"/>
    </row>
    <row r="235" spans="1:17" ht="14" customHeight="1">
      <c r="A235" s="533"/>
      <c r="B235" s="536"/>
      <c r="C235" s="537"/>
      <c r="D235" s="537"/>
      <c r="E235" s="537"/>
      <c r="F235" s="537"/>
      <c r="G235" s="537"/>
      <c r="H235" s="537"/>
      <c r="I235" s="832"/>
      <c r="J235" s="468"/>
      <c r="K235" s="468"/>
      <c r="L235" s="468"/>
      <c r="M235" s="468"/>
      <c r="N235" s="468"/>
      <c r="O235" s="782"/>
      <c r="P235" s="782"/>
      <c r="Q235" s="782"/>
    </row>
    <row r="236" spans="1:17" ht="14" customHeight="1">
      <c r="A236" s="524" t="s">
        <v>1980</v>
      </c>
      <c r="B236" s="525" t="s">
        <v>1057</v>
      </c>
      <c r="C236" s="526"/>
      <c r="D236" s="537"/>
      <c r="E236" s="537"/>
      <c r="F236" s="537"/>
      <c r="G236" s="537"/>
      <c r="H236" s="537"/>
      <c r="I236" s="832"/>
      <c r="J236" s="468"/>
      <c r="K236" s="468"/>
      <c r="L236" s="468"/>
      <c r="M236" s="468"/>
      <c r="N236" s="468"/>
      <c r="O236" s="782"/>
      <c r="P236" s="782"/>
      <c r="Q236" s="782"/>
    </row>
    <row r="237" spans="1:17" ht="14" customHeight="1">
      <c r="A237" s="543" t="s">
        <v>1981</v>
      </c>
      <c r="B237" s="541" t="s">
        <v>1058</v>
      </c>
      <c r="C237" s="654">
        <v>0</v>
      </c>
      <c r="D237" s="654">
        <v>0</v>
      </c>
      <c r="E237" s="531">
        <f t="shared" ref="E237:E245" si="160">+C237+D237</f>
        <v>0</v>
      </c>
      <c r="F237" s="654">
        <v>0</v>
      </c>
      <c r="G237" s="531">
        <f t="shared" ref="G237:G245" si="161">+E237+F237</f>
        <v>0</v>
      </c>
      <c r="H237" s="531">
        <f>'Production Budget - DETAILED'!G250</f>
        <v>0</v>
      </c>
      <c r="I237" s="569">
        <f t="shared" ref="I237:I245" si="162">+H237-G237</f>
        <v>0</v>
      </c>
      <c r="J237" s="667"/>
      <c r="K237" s="345" t="s">
        <v>566</v>
      </c>
      <c r="L237" s="345" t="s">
        <v>566</v>
      </c>
      <c r="M237" s="345" t="s">
        <v>566</v>
      </c>
      <c r="O237" s="776" t="str">
        <f t="shared" si="156"/>
        <v/>
      </c>
      <c r="P237" s="776" t="str">
        <f t="shared" si="157"/>
        <v/>
      </c>
      <c r="Q237" s="776" t="str">
        <f t="shared" si="158"/>
        <v/>
      </c>
    </row>
    <row r="238" spans="1:17" ht="14" customHeight="1">
      <c r="A238" s="543" t="s">
        <v>1982</v>
      </c>
      <c r="B238" s="541" t="s">
        <v>1059</v>
      </c>
      <c r="C238" s="654">
        <v>0</v>
      </c>
      <c r="D238" s="654">
        <v>0</v>
      </c>
      <c r="E238" s="531">
        <f t="shared" si="160"/>
        <v>0</v>
      </c>
      <c r="F238" s="654">
        <v>0</v>
      </c>
      <c r="G238" s="531">
        <f t="shared" si="161"/>
        <v>0</v>
      </c>
      <c r="H238" s="531">
        <f>'Production Budget - DETAILED'!G251</f>
        <v>0</v>
      </c>
      <c r="I238" s="569">
        <f t="shared" si="162"/>
        <v>0</v>
      </c>
      <c r="J238" s="667"/>
      <c r="K238" s="345" t="s">
        <v>566</v>
      </c>
      <c r="L238" s="345" t="s">
        <v>566</v>
      </c>
      <c r="M238" s="345" t="s">
        <v>566</v>
      </c>
      <c r="O238" s="776" t="str">
        <f t="shared" si="156"/>
        <v/>
      </c>
      <c r="P238" s="776" t="str">
        <f t="shared" si="157"/>
        <v/>
      </c>
      <c r="Q238" s="776" t="str">
        <f t="shared" si="158"/>
        <v/>
      </c>
    </row>
    <row r="239" spans="1:17" ht="14" customHeight="1">
      <c r="A239" s="543" t="s">
        <v>1983</v>
      </c>
      <c r="B239" s="541" t="s">
        <v>2918</v>
      </c>
      <c r="C239" s="654">
        <v>0</v>
      </c>
      <c r="D239" s="654">
        <v>0</v>
      </c>
      <c r="E239" s="531">
        <f t="shared" si="160"/>
        <v>0</v>
      </c>
      <c r="F239" s="654">
        <v>0</v>
      </c>
      <c r="G239" s="531">
        <f t="shared" si="161"/>
        <v>0</v>
      </c>
      <c r="H239" s="531">
        <f>'Production Budget - DETAILED'!G252</f>
        <v>0</v>
      </c>
      <c r="I239" s="569">
        <f t="shared" si="162"/>
        <v>0</v>
      </c>
      <c r="J239" s="667"/>
      <c r="K239" s="345" t="s">
        <v>566</v>
      </c>
      <c r="L239" s="345" t="s">
        <v>566</v>
      </c>
      <c r="M239" s="345" t="s">
        <v>566</v>
      </c>
      <c r="O239" s="776" t="str">
        <f t="shared" si="156"/>
        <v/>
      </c>
      <c r="P239" s="776" t="str">
        <f t="shared" si="157"/>
        <v/>
      </c>
      <c r="Q239" s="776" t="str">
        <f t="shared" si="158"/>
        <v/>
      </c>
    </row>
    <row r="240" spans="1:17" ht="14" customHeight="1">
      <c r="A240" s="543" t="s">
        <v>1984</v>
      </c>
      <c r="B240" s="541" t="s">
        <v>2919</v>
      </c>
      <c r="C240" s="654">
        <v>0</v>
      </c>
      <c r="D240" s="654">
        <v>0</v>
      </c>
      <c r="E240" s="531">
        <f t="shared" si="160"/>
        <v>0</v>
      </c>
      <c r="F240" s="654">
        <v>0</v>
      </c>
      <c r="G240" s="531">
        <f t="shared" si="161"/>
        <v>0</v>
      </c>
      <c r="H240" s="531">
        <f>'Production Budget - DETAILED'!G253</f>
        <v>0</v>
      </c>
      <c r="I240" s="569">
        <f t="shared" si="162"/>
        <v>0</v>
      </c>
      <c r="J240" s="667"/>
      <c r="K240" s="345" t="s">
        <v>566</v>
      </c>
      <c r="L240" s="345" t="s">
        <v>566</v>
      </c>
      <c r="M240" s="345" t="s">
        <v>566</v>
      </c>
      <c r="O240" s="776" t="str">
        <f t="shared" si="156"/>
        <v/>
      </c>
      <c r="P240" s="776" t="str">
        <f t="shared" si="157"/>
        <v/>
      </c>
      <c r="Q240" s="776" t="str">
        <f t="shared" si="158"/>
        <v/>
      </c>
    </row>
    <row r="241" spans="1:17" ht="14" customHeight="1">
      <c r="A241" s="543" t="s">
        <v>1985</v>
      </c>
      <c r="B241" s="541" t="s">
        <v>1062</v>
      </c>
      <c r="C241" s="654">
        <v>0</v>
      </c>
      <c r="D241" s="654">
        <v>0</v>
      </c>
      <c r="E241" s="531">
        <f t="shared" ref="E241" si="163">+C241+D241</f>
        <v>0</v>
      </c>
      <c r="F241" s="654">
        <v>0</v>
      </c>
      <c r="G241" s="531">
        <f t="shared" ref="G241:G242" si="164">+E241+F241</f>
        <v>0</v>
      </c>
      <c r="H241" s="531">
        <f>'Production Budget - DETAILED'!G254</f>
        <v>0</v>
      </c>
      <c r="I241" s="569">
        <f t="shared" ref="I241" si="165">+H241-G241</f>
        <v>0</v>
      </c>
      <c r="J241" s="667"/>
      <c r="K241" s="345" t="s">
        <v>566</v>
      </c>
      <c r="L241" s="345" t="s">
        <v>566</v>
      </c>
      <c r="M241" s="345" t="s">
        <v>566</v>
      </c>
      <c r="O241" s="776" t="str">
        <f t="shared" ref="O241:O242" si="166">IF(OR(K241="Oui",K241="Yes"),G241,"")</f>
        <v/>
      </c>
      <c r="P241" s="776" t="str">
        <f t="shared" ref="P241:P242" si="167">IF(OR(L241="Oui",L241="Yes"),G241,"")</f>
        <v/>
      </c>
      <c r="Q241" s="776" t="str">
        <f t="shared" ref="Q241:Q242" si="168">IF(OR(M241="Oui",M241="Yes"),G241,"")</f>
        <v/>
      </c>
    </row>
    <row r="242" spans="1:17" ht="14" customHeight="1">
      <c r="A242" s="543" t="s">
        <v>1986</v>
      </c>
      <c r="B242" s="541" t="s">
        <v>1063</v>
      </c>
      <c r="C242" s="654">
        <v>0</v>
      </c>
      <c r="D242" s="654">
        <v>0</v>
      </c>
      <c r="E242" s="531">
        <f>+C242+D242</f>
        <v>0</v>
      </c>
      <c r="F242" s="654">
        <v>0</v>
      </c>
      <c r="G242" s="531">
        <f t="shared" si="164"/>
        <v>0</v>
      </c>
      <c r="H242" s="531">
        <f>'Production Budget - DETAILED'!G255</f>
        <v>0</v>
      </c>
      <c r="I242" s="569">
        <f>+H242-G242</f>
        <v>0</v>
      </c>
      <c r="J242" s="667"/>
      <c r="K242" s="345" t="s">
        <v>566</v>
      </c>
      <c r="L242" s="345" t="s">
        <v>566</v>
      </c>
      <c r="M242" s="345" t="s">
        <v>566</v>
      </c>
      <c r="O242" s="776" t="str">
        <f t="shared" si="166"/>
        <v/>
      </c>
      <c r="P242" s="776" t="str">
        <f t="shared" si="167"/>
        <v/>
      </c>
      <c r="Q242" s="776" t="str">
        <f t="shared" si="168"/>
        <v/>
      </c>
    </row>
    <row r="243" spans="1:17" ht="14" customHeight="1">
      <c r="A243" s="543" t="s">
        <v>2916</v>
      </c>
      <c r="B243" s="541" t="s">
        <v>915</v>
      </c>
      <c r="C243" s="654">
        <v>0</v>
      </c>
      <c r="D243" s="654">
        <v>0</v>
      </c>
      <c r="E243" s="531">
        <f t="shared" si="160"/>
        <v>0</v>
      </c>
      <c r="F243" s="654">
        <v>0</v>
      </c>
      <c r="G243" s="531">
        <f t="shared" si="161"/>
        <v>0</v>
      </c>
      <c r="H243" s="531">
        <f>'Production Budget - DETAILED'!G256</f>
        <v>0</v>
      </c>
      <c r="I243" s="569">
        <f t="shared" si="162"/>
        <v>0</v>
      </c>
      <c r="J243" s="667"/>
      <c r="K243" s="345" t="s">
        <v>566</v>
      </c>
      <c r="L243" s="345" t="s">
        <v>566</v>
      </c>
      <c r="M243" s="345" t="s">
        <v>566</v>
      </c>
      <c r="O243" s="776" t="str">
        <f t="shared" si="156"/>
        <v/>
      </c>
      <c r="P243" s="776" t="str">
        <f t="shared" si="157"/>
        <v/>
      </c>
      <c r="Q243" s="776" t="str">
        <f t="shared" si="158"/>
        <v/>
      </c>
    </row>
    <row r="244" spans="1:17" ht="14" customHeight="1">
      <c r="A244" s="543" t="s">
        <v>2917</v>
      </c>
      <c r="B244" s="541" t="s">
        <v>1007</v>
      </c>
      <c r="C244" s="654">
        <v>0</v>
      </c>
      <c r="D244" s="654">
        <v>0</v>
      </c>
      <c r="E244" s="531">
        <f>+C244+D244</f>
        <v>0</v>
      </c>
      <c r="F244" s="654">
        <v>0</v>
      </c>
      <c r="G244" s="531">
        <f t="shared" si="161"/>
        <v>0</v>
      </c>
      <c r="H244" s="531">
        <f>'Production Budget - DETAILED'!G257</f>
        <v>0</v>
      </c>
      <c r="I244" s="569">
        <f>+H244-G244</f>
        <v>0</v>
      </c>
      <c r="J244" s="667"/>
      <c r="K244" s="345" t="s">
        <v>566</v>
      </c>
      <c r="L244" s="345" t="s">
        <v>566</v>
      </c>
      <c r="M244" s="345" t="s">
        <v>566</v>
      </c>
      <c r="O244" s="776" t="str">
        <f t="shared" si="156"/>
        <v/>
      </c>
      <c r="P244" s="776" t="str">
        <f t="shared" si="157"/>
        <v/>
      </c>
      <c r="Q244" s="776" t="str">
        <f t="shared" si="158"/>
        <v/>
      </c>
    </row>
    <row r="245" spans="1:17" ht="14" customHeight="1">
      <c r="A245" s="543" t="s">
        <v>1987</v>
      </c>
      <c r="B245" s="541" t="s">
        <v>1064</v>
      </c>
      <c r="C245" s="654">
        <v>0</v>
      </c>
      <c r="D245" s="654">
        <v>0</v>
      </c>
      <c r="E245" s="531">
        <f t="shared" si="160"/>
        <v>0</v>
      </c>
      <c r="F245" s="654">
        <v>0</v>
      </c>
      <c r="G245" s="531">
        <f t="shared" si="161"/>
        <v>0</v>
      </c>
      <c r="H245" s="531">
        <f>'Production Budget - DETAILED'!G258</f>
        <v>0</v>
      </c>
      <c r="I245" s="569">
        <f t="shared" si="162"/>
        <v>0</v>
      </c>
      <c r="J245" s="667"/>
      <c r="K245" s="345" t="s">
        <v>566</v>
      </c>
      <c r="L245" s="345" t="s">
        <v>566</v>
      </c>
      <c r="M245" s="345" t="s">
        <v>566</v>
      </c>
      <c r="O245" s="776" t="str">
        <f t="shared" si="156"/>
        <v/>
      </c>
      <c r="P245" s="776" t="str">
        <f t="shared" si="157"/>
        <v/>
      </c>
      <c r="Q245" s="776" t="str">
        <f t="shared" si="158"/>
        <v/>
      </c>
    </row>
    <row r="246" spans="1:17" ht="14" customHeight="1">
      <c r="A246" s="547"/>
      <c r="B246" s="534" t="s">
        <v>1988</v>
      </c>
      <c r="C246" s="535">
        <f t="shared" ref="C246:H246" si="169">SUM(C237:C245)</f>
        <v>0</v>
      </c>
      <c r="D246" s="535">
        <f t="shared" si="169"/>
        <v>0</v>
      </c>
      <c r="E246" s="535">
        <f t="shared" si="169"/>
        <v>0</v>
      </c>
      <c r="F246" s="535">
        <f t="shared" si="169"/>
        <v>0</v>
      </c>
      <c r="G246" s="535">
        <f t="shared" si="169"/>
        <v>0</v>
      </c>
      <c r="H246" s="535">
        <f t="shared" si="169"/>
        <v>0</v>
      </c>
      <c r="I246" s="831">
        <f>+H246-G246</f>
        <v>0</v>
      </c>
      <c r="J246" s="738"/>
      <c r="K246" s="738"/>
      <c r="L246" s="738"/>
      <c r="M246" s="738"/>
      <c r="N246" s="738"/>
      <c r="O246" s="783"/>
      <c r="P246" s="783"/>
      <c r="Q246" s="783"/>
    </row>
    <row r="247" spans="1:17" ht="14" customHeight="1">
      <c r="A247" s="547"/>
      <c r="B247" s="536"/>
      <c r="C247" s="537"/>
      <c r="D247" s="537"/>
      <c r="E247" s="537"/>
      <c r="F247" s="537"/>
      <c r="G247" s="537"/>
      <c r="H247" s="537"/>
      <c r="I247" s="832"/>
      <c r="J247" s="468"/>
      <c r="K247" s="468"/>
      <c r="L247" s="468"/>
      <c r="M247" s="468"/>
      <c r="N247" s="468"/>
      <c r="O247" s="782"/>
      <c r="P247" s="782"/>
      <c r="Q247" s="782"/>
    </row>
    <row r="248" spans="1:17" ht="14" customHeight="1">
      <c r="A248" s="524" t="s">
        <v>1989</v>
      </c>
      <c r="B248" s="525" t="s">
        <v>1066</v>
      </c>
      <c r="C248" s="526"/>
      <c r="D248" s="537"/>
      <c r="E248" s="537"/>
      <c r="F248" s="537"/>
      <c r="G248" s="537"/>
      <c r="H248" s="537"/>
      <c r="I248" s="832"/>
      <c r="J248" s="468"/>
      <c r="K248" s="468"/>
      <c r="L248" s="468"/>
      <c r="M248" s="468"/>
      <c r="N248" s="468"/>
      <c r="O248" s="782"/>
      <c r="P248" s="782"/>
      <c r="Q248" s="782"/>
    </row>
    <row r="249" spans="1:17" ht="14" customHeight="1">
      <c r="A249" s="543" t="s">
        <v>1990</v>
      </c>
      <c r="B249" s="541" t="s">
        <v>2922</v>
      </c>
      <c r="C249" s="654">
        <v>0</v>
      </c>
      <c r="D249" s="654">
        <v>0</v>
      </c>
      <c r="E249" s="531">
        <f>+C249+D249</f>
        <v>0</v>
      </c>
      <c r="F249" s="530">
        <v>0</v>
      </c>
      <c r="G249" s="531">
        <f t="shared" ref="G249:G260" si="170">+E249+F249</f>
        <v>0</v>
      </c>
      <c r="H249" s="531">
        <f>'Production Budget - DETAILED'!G263</f>
        <v>0</v>
      </c>
      <c r="I249" s="569">
        <f t="shared" ref="I249:I260" si="171">+H249-G249</f>
        <v>0</v>
      </c>
      <c r="J249" s="667"/>
      <c r="K249" s="345" t="s">
        <v>566</v>
      </c>
      <c r="L249" s="345" t="s">
        <v>566</v>
      </c>
      <c r="M249" s="345" t="s">
        <v>566</v>
      </c>
      <c r="O249" s="776" t="str">
        <f t="shared" si="156"/>
        <v/>
      </c>
      <c r="P249" s="776" t="str">
        <f t="shared" si="157"/>
        <v/>
      </c>
      <c r="Q249" s="776" t="str">
        <f t="shared" si="158"/>
        <v/>
      </c>
    </row>
    <row r="250" spans="1:17" ht="14" customHeight="1">
      <c r="A250" s="543" t="s">
        <v>1991</v>
      </c>
      <c r="B250" s="541" t="s">
        <v>1068</v>
      </c>
      <c r="C250" s="654">
        <v>0</v>
      </c>
      <c r="D250" s="654">
        <v>0</v>
      </c>
      <c r="E250" s="531">
        <f t="shared" ref="E250:E260" si="172">+C250+D250</f>
        <v>0</v>
      </c>
      <c r="F250" s="530">
        <v>0</v>
      </c>
      <c r="G250" s="531">
        <f t="shared" si="170"/>
        <v>0</v>
      </c>
      <c r="H250" s="531">
        <f>'Production Budget - DETAILED'!G264</f>
        <v>0</v>
      </c>
      <c r="I250" s="569">
        <f t="shared" si="171"/>
        <v>0</v>
      </c>
      <c r="J250" s="667"/>
      <c r="K250" s="345" t="s">
        <v>566</v>
      </c>
      <c r="L250" s="345" t="s">
        <v>566</v>
      </c>
      <c r="M250" s="345" t="s">
        <v>566</v>
      </c>
      <c r="O250" s="776" t="str">
        <f t="shared" si="156"/>
        <v/>
      </c>
      <c r="P250" s="776" t="str">
        <f t="shared" si="157"/>
        <v/>
      </c>
      <c r="Q250" s="776" t="str">
        <f t="shared" si="158"/>
        <v/>
      </c>
    </row>
    <row r="251" spans="1:17" ht="14" customHeight="1">
      <c r="A251" s="543" t="s">
        <v>1992</v>
      </c>
      <c r="B251" s="541" t="s">
        <v>1069</v>
      </c>
      <c r="C251" s="654">
        <v>0</v>
      </c>
      <c r="D251" s="654">
        <v>0</v>
      </c>
      <c r="E251" s="531">
        <f t="shared" si="172"/>
        <v>0</v>
      </c>
      <c r="F251" s="530">
        <v>0</v>
      </c>
      <c r="G251" s="531">
        <f t="shared" si="170"/>
        <v>0</v>
      </c>
      <c r="H251" s="531">
        <f>'Production Budget - DETAILED'!G265</f>
        <v>0</v>
      </c>
      <c r="I251" s="569">
        <f t="shared" si="171"/>
        <v>0</v>
      </c>
      <c r="J251" s="667"/>
      <c r="K251" s="345" t="s">
        <v>566</v>
      </c>
      <c r="L251" s="345" t="s">
        <v>566</v>
      </c>
      <c r="M251" s="345" t="s">
        <v>566</v>
      </c>
      <c r="O251" s="776" t="str">
        <f t="shared" si="156"/>
        <v/>
      </c>
      <c r="P251" s="776" t="str">
        <f t="shared" si="157"/>
        <v/>
      </c>
      <c r="Q251" s="776" t="str">
        <f t="shared" si="158"/>
        <v/>
      </c>
    </row>
    <row r="252" spans="1:17" ht="14" customHeight="1">
      <c r="A252" s="543" t="s">
        <v>1993</v>
      </c>
      <c r="B252" s="541" t="s">
        <v>2923</v>
      </c>
      <c r="C252" s="654">
        <v>0</v>
      </c>
      <c r="D252" s="654">
        <v>0</v>
      </c>
      <c r="E252" s="531">
        <f t="shared" si="172"/>
        <v>0</v>
      </c>
      <c r="F252" s="530">
        <v>0</v>
      </c>
      <c r="G252" s="531">
        <f t="shared" si="170"/>
        <v>0</v>
      </c>
      <c r="H252" s="531">
        <f>'Production Budget - DETAILED'!G266</f>
        <v>0</v>
      </c>
      <c r="I252" s="569">
        <f t="shared" si="171"/>
        <v>0</v>
      </c>
      <c r="J252" s="667"/>
      <c r="K252" s="345" t="s">
        <v>566</v>
      </c>
      <c r="L252" s="345" t="s">
        <v>566</v>
      </c>
      <c r="M252" s="345" t="s">
        <v>566</v>
      </c>
      <c r="O252" s="776" t="str">
        <f t="shared" si="156"/>
        <v/>
      </c>
      <c r="P252" s="776" t="str">
        <f t="shared" si="157"/>
        <v/>
      </c>
      <c r="Q252" s="776" t="str">
        <f t="shared" si="158"/>
        <v/>
      </c>
    </row>
    <row r="253" spans="1:17" ht="14" customHeight="1">
      <c r="A253" s="543" t="s">
        <v>1994</v>
      </c>
      <c r="B253" s="541" t="s">
        <v>2924</v>
      </c>
      <c r="C253" s="654">
        <v>0</v>
      </c>
      <c r="D253" s="654">
        <v>0</v>
      </c>
      <c r="E253" s="531">
        <f t="shared" si="172"/>
        <v>0</v>
      </c>
      <c r="F253" s="530">
        <v>0</v>
      </c>
      <c r="G253" s="531">
        <f t="shared" si="170"/>
        <v>0</v>
      </c>
      <c r="H253" s="531">
        <f>'Production Budget - DETAILED'!G267</f>
        <v>0</v>
      </c>
      <c r="I253" s="569">
        <f t="shared" si="171"/>
        <v>0</v>
      </c>
      <c r="J253" s="667"/>
      <c r="K253" s="345" t="s">
        <v>566</v>
      </c>
      <c r="L253" s="345" t="s">
        <v>566</v>
      </c>
      <c r="M253" s="345" t="s">
        <v>566</v>
      </c>
      <c r="O253" s="776" t="str">
        <f t="shared" si="156"/>
        <v/>
      </c>
      <c r="P253" s="776" t="str">
        <f t="shared" si="157"/>
        <v/>
      </c>
      <c r="Q253" s="776" t="str">
        <f t="shared" si="158"/>
        <v/>
      </c>
    </row>
    <row r="254" spans="1:17" ht="14" customHeight="1">
      <c r="A254" s="543" t="s">
        <v>1995</v>
      </c>
      <c r="B254" s="541" t="s">
        <v>1072</v>
      </c>
      <c r="C254" s="654">
        <v>0</v>
      </c>
      <c r="D254" s="654">
        <v>0</v>
      </c>
      <c r="E254" s="531">
        <f t="shared" si="172"/>
        <v>0</v>
      </c>
      <c r="F254" s="530">
        <v>0</v>
      </c>
      <c r="G254" s="531">
        <f t="shared" si="170"/>
        <v>0</v>
      </c>
      <c r="H254" s="531">
        <f>'Production Budget - DETAILED'!G268</f>
        <v>0</v>
      </c>
      <c r="I254" s="569">
        <f t="shared" si="171"/>
        <v>0</v>
      </c>
      <c r="J254" s="667"/>
      <c r="K254" s="345" t="s">
        <v>566</v>
      </c>
      <c r="L254" s="345" t="s">
        <v>566</v>
      </c>
      <c r="M254" s="345" t="s">
        <v>566</v>
      </c>
      <c r="O254" s="776" t="str">
        <f t="shared" si="156"/>
        <v/>
      </c>
      <c r="P254" s="776" t="str">
        <f t="shared" si="157"/>
        <v/>
      </c>
      <c r="Q254" s="776" t="str">
        <f t="shared" si="158"/>
        <v/>
      </c>
    </row>
    <row r="255" spans="1:17" ht="14" customHeight="1">
      <c r="A255" s="543" t="s">
        <v>1996</v>
      </c>
      <c r="B255" s="541" t="s">
        <v>1073</v>
      </c>
      <c r="C255" s="654">
        <v>0</v>
      </c>
      <c r="D255" s="654">
        <v>0</v>
      </c>
      <c r="E255" s="531">
        <f t="shared" si="172"/>
        <v>0</v>
      </c>
      <c r="F255" s="530">
        <v>0</v>
      </c>
      <c r="G255" s="531">
        <f t="shared" si="170"/>
        <v>0</v>
      </c>
      <c r="H255" s="531">
        <f>'Production Budget - DETAILED'!G269</f>
        <v>0</v>
      </c>
      <c r="I255" s="569">
        <f t="shared" si="171"/>
        <v>0</v>
      </c>
      <c r="J255" s="667"/>
      <c r="K255" s="345" t="s">
        <v>566</v>
      </c>
      <c r="L255" s="345" t="s">
        <v>566</v>
      </c>
      <c r="M255" s="345" t="s">
        <v>566</v>
      </c>
      <c r="O255" s="776" t="str">
        <f t="shared" si="156"/>
        <v/>
      </c>
      <c r="P255" s="776" t="str">
        <f t="shared" si="157"/>
        <v/>
      </c>
      <c r="Q255" s="776" t="str">
        <f t="shared" si="158"/>
        <v/>
      </c>
    </row>
    <row r="256" spans="1:17" ht="14" customHeight="1">
      <c r="A256" s="543" t="s">
        <v>1997</v>
      </c>
      <c r="B256" s="541" t="s">
        <v>1074</v>
      </c>
      <c r="C256" s="654">
        <v>0</v>
      </c>
      <c r="D256" s="654">
        <v>0</v>
      </c>
      <c r="E256" s="531">
        <f t="shared" ref="E256" si="173">+C256+D256</f>
        <v>0</v>
      </c>
      <c r="F256" s="530">
        <v>0</v>
      </c>
      <c r="G256" s="531">
        <f t="shared" ref="G256:G257" si="174">+E256+F256</f>
        <v>0</v>
      </c>
      <c r="H256" s="531">
        <f>'Production Budget - DETAILED'!G270</f>
        <v>0</v>
      </c>
      <c r="I256" s="569">
        <f t="shared" ref="I256" si="175">+H256-G256</f>
        <v>0</v>
      </c>
      <c r="J256" s="667"/>
      <c r="K256" s="345" t="s">
        <v>566</v>
      </c>
      <c r="L256" s="345" t="s">
        <v>566</v>
      </c>
      <c r="M256" s="345" t="s">
        <v>566</v>
      </c>
      <c r="O256" s="776" t="str">
        <f t="shared" ref="O256:O257" si="176">IF(OR(K256="Oui",K256="Yes"),G256,"")</f>
        <v/>
      </c>
      <c r="P256" s="776" t="str">
        <f t="shared" ref="P256:P257" si="177">IF(OR(L256="Oui",L256="Yes"),G256,"")</f>
        <v/>
      </c>
      <c r="Q256" s="776" t="str">
        <f t="shared" ref="Q256:Q257" si="178">IF(OR(M256="Oui",M256="Yes"),G256,"")</f>
        <v/>
      </c>
    </row>
    <row r="257" spans="1:17" ht="14" customHeight="1">
      <c r="A257" s="543" t="s">
        <v>1998</v>
      </c>
      <c r="B257" s="541" t="s">
        <v>1075</v>
      </c>
      <c r="C257" s="654">
        <v>0</v>
      </c>
      <c r="D257" s="654">
        <v>0</v>
      </c>
      <c r="E257" s="531">
        <f>+C257+D257</f>
        <v>0</v>
      </c>
      <c r="F257" s="530">
        <v>0</v>
      </c>
      <c r="G257" s="531">
        <f t="shared" si="174"/>
        <v>0</v>
      </c>
      <c r="H257" s="531">
        <f>'Production Budget - DETAILED'!G271</f>
        <v>0</v>
      </c>
      <c r="I257" s="569">
        <f>+H257-G257</f>
        <v>0</v>
      </c>
      <c r="J257" s="667"/>
      <c r="K257" s="345" t="s">
        <v>566</v>
      </c>
      <c r="L257" s="345" t="s">
        <v>566</v>
      </c>
      <c r="M257" s="345" t="s">
        <v>566</v>
      </c>
      <c r="O257" s="776" t="str">
        <f t="shared" si="176"/>
        <v/>
      </c>
      <c r="P257" s="776" t="str">
        <f t="shared" si="177"/>
        <v/>
      </c>
      <c r="Q257" s="776" t="str">
        <f t="shared" si="178"/>
        <v/>
      </c>
    </row>
    <row r="258" spans="1:17" ht="14" customHeight="1">
      <c r="A258" s="543" t="s">
        <v>2920</v>
      </c>
      <c r="B258" s="541" t="s">
        <v>915</v>
      </c>
      <c r="C258" s="654">
        <v>0</v>
      </c>
      <c r="D258" s="654">
        <v>0</v>
      </c>
      <c r="E258" s="531">
        <f t="shared" si="172"/>
        <v>0</v>
      </c>
      <c r="F258" s="530">
        <v>0</v>
      </c>
      <c r="G258" s="531">
        <f t="shared" si="170"/>
        <v>0</v>
      </c>
      <c r="H258" s="531">
        <f>'Production Budget - DETAILED'!G272</f>
        <v>0</v>
      </c>
      <c r="I258" s="569">
        <f t="shared" si="171"/>
        <v>0</v>
      </c>
      <c r="J258" s="667"/>
      <c r="K258" s="345" t="s">
        <v>566</v>
      </c>
      <c r="L258" s="345" t="s">
        <v>566</v>
      </c>
      <c r="M258" s="345" t="s">
        <v>566</v>
      </c>
      <c r="O258" s="776" t="str">
        <f t="shared" si="156"/>
        <v/>
      </c>
      <c r="P258" s="776" t="str">
        <f t="shared" si="157"/>
        <v/>
      </c>
      <c r="Q258" s="776" t="str">
        <f t="shared" si="158"/>
        <v/>
      </c>
    </row>
    <row r="259" spans="1:17" ht="14" customHeight="1">
      <c r="A259" s="543" t="s">
        <v>2921</v>
      </c>
      <c r="B259" s="541" t="s">
        <v>1007</v>
      </c>
      <c r="C259" s="654">
        <v>0</v>
      </c>
      <c r="D259" s="654">
        <v>0</v>
      </c>
      <c r="E259" s="531">
        <f>+C259+D259</f>
        <v>0</v>
      </c>
      <c r="F259" s="530">
        <v>0</v>
      </c>
      <c r="G259" s="531">
        <f t="shared" si="170"/>
        <v>0</v>
      </c>
      <c r="H259" s="531">
        <f>'Production Budget - DETAILED'!G273</f>
        <v>0</v>
      </c>
      <c r="I259" s="569">
        <f>+H259-G259</f>
        <v>0</v>
      </c>
      <c r="J259" s="667"/>
      <c r="K259" s="345" t="s">
        <v>566</v>
      </c>
      <c r="L259" s="345" t="s">
        <v>566</v>
      </c>
      <c r="M259" s="345" t="s">
        <v>566</v>
      </c>
      <c r="O259" s="776" t="str">
        <f t="shared" si="156"/>
        <v/>
      </c>
      <c r="P259" s="776" t="str">
        <f t="shared" si="157"/>
        <v/>
      </c>
      <c r="Q259" s="776" t="str">
        <f t="shared" si="158"/>
        <v/>
      </c>
    </row>
    <row r="260" spans="1:17" ht="14" customHeight="1">
      <c r="A260" s="543" t="s">
        <v>1999</v>
      </c>
      <c r="B260" s="541" t="s">
        <v>897</v>
      </c>
      <c r="C260" s="654">
        <v>0</v>
      </c>
      <c r="D260" s="654">
        <v>0</v>
      </c>
      <c r="E260" s="531">
        <f t="shared" si="172"/>
        <v>0</v>
      </c>
      <c r="F260" s="530">
        <v>0</v>
      </c>
      <c r="G260" s="531">
        <f t="shared" si="170"/>
        <v>0</v>
      </c>
      <c r="H260" s="531">
        <f>'Production Budget - DETAILED'!G274</f>
        <v>0</v>
      </c>
      <c r="I260" s="569">
        <f t="shared" si="171"/>
        <v>0</v>
      </c>
      <c r="J260" s="667"/>
      <c r="K260" s="345" t="s">
        <v>566</v>
      </c>
      <c r="L260" s="345" t="s">
        <v>566</v>
      </c>
      <c r="M260" s="345" t="s">
        <v>566</v>
      </c>
      <c r="O260" s="776" t="str">
        <f t="shared" si="156"/>
        <v/>
      </c>
      <c r="P260" s="776" t="str">
        <f t="shared" si="157"/>
        <v/>
      </c>
      <c r="Q260" s="776" t="str">
        <f t="shared" si="158"/>
        <v/>
      </c>
    </row>
    <row r="261" spans="1:17" ht="14" customHeight="1">
      <c r="A261" s="547"/>
      <c r="B261" s="534" t="s">
        <v>2000</v>
      </c>
      <c r="C261" s="535">
        <f t="shared" ref="C261:H261" si="179">SUM(C249:C260)</f>
        <v>0</v>
      </c>
      <c r="D261" s="535">
        <f t="shared" si="179"/>
        <v>0</v>
      </c>
      <c r="E261" s="535">
        <f t="shared" si="179"/>
        <v>0</v>
      </c>
      <c r="F261" s="535">
        <f t="shared" si="179"/>
        <v>0</v>
      </c>
      <c r="G261" s="535">
        <f t="shared" si="179"/>
        <v>0</v>
      </c>
      <c r="H261" s="535">
        <f t="shared" si="179"/>
        <v>0</v>
      </c>
      <c r="I261" s="831">
        <f>+H261-G261</f>
        <v>0</v>
      </c>
      <c r="J261" s="738"/>
      <c r="K261" s="738"/>
      <c r="L261" s="738"/>
      <c r="M261" s="738"/>
      <c r="N261" s="738"/>
      <c r="O261" s="783"/>
      <c r="P261" s="783"/>
      <c r="Q261" s="783"/>
    </row>
    <row r="262" spans="1:17" ht="14" customHeight="1">
      <c r="A262" s="547"/>
      <c r="B262" s="536"/>
      <c r="C262" s="537"/>
      <c r="D262" s="537"/>
      <c r="E262" s="537"/>
      <c r="F262" s="537"/>
      <c r="G262" s="537"/>
      <c r="H262" s="537"/>
      <c r="I262" s="832"/>
      <c r="J262" s="468"/>
      <c r="K262" s="468"/>
      <c r="L262" s="468"/>
      <c r="M262" s="468"/>
      <c r="N262" s="468"/>
      <c r="O262" s="782"/>
      <c r="P262" s="782"/>
      <c r="Q262" s="782"/>
    </row>
    <row r="263" spans="1:17" ht="14" customHeight="1">
      <c r="A263" s="524" t="s">
        <v>2001</v>
      </c>
      <c r="B263" s="525" t="s">
        <v>2580</v>
      </c>
      <c r="C263" s="526"/>
      <c r="D263" s="537"/>
      <c r="E263" s="537"/>
      <c r="F263" s="537"/>
      <c r="G263" s="537"/>
      <c r="H263" s="537"/>
      <c r="I263" s="832"/>
      <c r="J263" s="468"/>
      <c r="K263" s="468"/>
      <c r="L263" s="468"/>
      <c r="M263" s="468"/>
      <c r="N263" s="468"/>
      <c r="O263" s="782"/>
      <c r="P263" s="782"/>
      <c r="Q263" s="782"/>
    </row>
    <row r="264" spans="1:17" ht="14" customHeight="1">
      <c r="A264" s="543" t="s">
        <v>2002</v>
      </c>
      <c r="B264" s="541" t="s">
        <v>1078</v>
      </c>
      <c r="C264" s="654">
        <v>0</v>
      </c>
      <c r="D264" s="654">
        <v>0</v>
      </c>
      <c r="E264" s="531">
        <f>+C264+D264</f>
        <v>0</v>
      </c>
      <c r="F264" s="654">
        <v>0</v>
      </c>
      <c r="G264" s="531">
        <f t="shared" ref="G264:G286" si="180">+E264+F264</f>
        <v>0</v>
      </c>
      <c r="H264" s="531">
        <f>'Production Budget - DETAILED'!G279</f>
        <v>0</v>
      </c>
      <c r="I264" s="569">
        <f t="shared" ref="I264:I286" si="181">+H264-G264</f>
        <v>0</v>
      </c>
      <c r="J264" s="667"/>
      <c r="K264" s="345" t="s">
        <v>566</v>
      </c>
      <c r="L264" s="345" t="s">
        <v>566</v>
      </c>
      <c r="M264" s="345" t="s">
        <v>566</v>
      </c>
      <c r="O264" s="776" t="str">
        <f t="shared" si="156"/>
        <v/>
      </c>
      <c r="P264" s="776" t="str">
        <f t="shared" si="157"/>
        <v/>
      </c>
      <c r="Q264" s="776" t="str">
        <f t="shared" si="158"/>
        <v/>
      </c>
    </row>
    <row r="265" spans="1:17" ht="14" customHeight="1">
      <c r="A265" s="543" t="s">
        <v>2003</v>
      </c>
      <c r="B265" s="541" t="s">
        <v>1079</v>
      </c>
      <c r="C265" s="654">
        <v>0</v>
      </c>
      <c r="D265" s="654">
        <v>0</v>
      </c>
      <c r="E265" s="531">
        <f t="shared" ref="E265:E286" si="182">+C265+D265</f>
        <v>0</v>
      </c>
      <c r="F265" s="654">
        <v>0</v>
      </c>
      <c r="G265" s="531">
        <f t="shared" si="180"/>
        <v>0</v>
      </c>
      <c r="H265" s="531">
        <f>'Production Budget - DETAILED'!G280</f>
        <v>0</v>
      </c>
      <c r="I265" s="569">
        <f t="shared" si="181"/>
        <v>0</v>
      </c>
      <c r="J265" s="667"/>
      <c r="K265" s="345" t="s">
        <v>566</v>
      </c>
      <c r="L265" s="345" t="s">
        <v>566</v>
      </c>
      <c r="M265" s="345" t="s">
        <v>566</v>
      </c>
      <c r="O265" s="776" t="str">
        <f t="shared" si="156"/>
        <v/>
      </c>
      <c r="P265" s="776" t="str">
        <f t="shared" si="157"/>
        <v/>
      </c>
      <c r="Q265" s="776" t="str">
        <f t="shared" si="158"/>
        <v/>
      </c>
    </row>
    <row r="266" spans="1:17" ht="14" customHeight="1">
      <c r="A266" s="543" t="s">
        <v>2004</v>
      </c>
      <c r="B266" s="541" t="s">
        <v>1080</v>
      </c>
      <c r="C266" s="654">
        <v>0</v>
      </c>
      <c r="D266" s="654">
        <v>0</v>
      </c>
      <c r="E266" s="531">
        <f t="shared" si="182"/>
        <v>0</v>
      </c>
      <c r="F266" s="654">
        <v>0</v>
      </c>
      <c r="G266" s="531">
        <f t="shared" si="180"/>
        <v>0</v>
      </c>
      <c r="H266" s="531">
        <f>'Production Budget - DETAILED'!G281</f>
        <v>0</v>
      </c>
      <c r="I266" s="569">
        <f t="shared" si="181"/>
        <v>0</v>
      </c>
      <c r="J266" s="667"/>
      <c r="K266" s="345" t="s">
        <v>566</v>
      </c>
      <c r="L266" s="345" t="s">
        <v>566</v>
      </c>
      <c r="M266" s="345" t="s">
        <v>566</v>
      </c>
      <c r="O266" s="776" t="str">
        <f t="shared" si="156"/>
        <v/>
      </c>
      <c r="P266" s="776" t="str">
        <f t="shared" si="157"/>
        <v/>
      </c>
      <c r="Q266" s="776" t="str">
        <f t="shared" si="158"/>
        <v/>
      </c>
    </row>
    <row r="267" spans="1:17" ht="14" customHeight="1">
      <c r="A267" s="543" t="s">
        <v>2005</v>
      </c>
      <c r="B267" s="541" t="s">
        <v>1081</v>
      </c>
      <c r="C267" s="654">
        <v>0</v>
      </c>
      <c r="D267" s="654">
        <v>0</v>
      </c>
      <c r="E267" s="531">
        <f t="shared" si="182"/>
        <v>0</v>
      </c>
      <c r="F267" s="654">
        <v>0</v>
      </c>
      <c r="G267" s="531">
        <f t="shared" si="180"/>
        <v>0</v>
      </c>
      <c r="H267" s="531">
        <f>'Production Budget - DETAILED'!G282</f>
        <v>0</v>
      </c>
      <c r="I267" s="569">
        <f t="shared" si="181"/>
        <v>0</v>
      </c>
      <c r="J267" s="667"/>
      <c r="K267" s="345" t="s">
        <v>566</v>
      </c>
      <c r="L267" s="345" t="s">
        <v>566</v>
      </c>
      <c r="M267" s="345" t="s">
        <v>566</v>
      </c>
      <c r="O267" s="776" t="str">
        <f t="shared" si="156"/>
        <v/>
      </c>
      <c r="P267" s="776" t="str">
        <f t="shared" si="157"/>
        <v/>
      </c>
      <c r="Q267" s="776" t="str">
        <f t="shared" si="158"/>
        <v/>
      </c>
    </row>
    <row r="268" spans="1:17" ht="14" customHeight="1">
      <c r="A268" s="543" t="s">
        <v>2006</v>
      </c>
      <c r="B268" s="541" t="s">
        <v>1082</v>
      </c>
      <c r="C268" s="654">
        <v>0</v>
      </c>
      <c r="D268" s="654">
        <v>0</v>
      </c>
      <c r="E268" s="531">
        <f t="shared" si="182"/>
        <v>0</v>
      </c>
      <c r="F268" s="654">
        <v>0</v>
      </c>
      <c r="G268" s="531">
        <f t="shared" si="180"/>
        <v>0</v>
      </c>
      <c r="H268" s="531">
        <f>'Production Budget - DETAILED'!G283</f>
        <v>0</v>
      </c>
      <c r="I268" s="569">
        <f t="shared" si="181"/>
        <v>0</v>
      </c>
      <c r="J268" s="667"/>
      <c r="K268" s="345" t="s">
        <v>566</v>
      </c>
      <c r="L268" s="345" t="s">
        <v>566</v>
      </c>
      <c r="M268" s="345" t="s">
        <v>566</v>
      </c>
      <c r="O268" s="776" t="str">
        <f t="shared" si="156"/>
        <v/>
      </c>
      <c r="P268" s="776" t="str">
        <f t="shared" si="157"/>
        <v/>
      </c>
      <c r="Q268" s="776" t="str">
        <f t="shared" si="158"/>
        <v/>
      </c>
    </row>
    <row r="269" spans="1:17" ht="14" customHeight="1">
      <c r="A269" s="543" t="s">
        <v>2007</v>
      </c>
      <c r="B269" s="541" t="s">
        <v>1083</v>
      </c>
      <c r="C269" s="654">
        <v>0</v>
      </c>
      <c r="D269" s="654">
        <v>0</v>
      </c>
      <c r="E269" s="531">
        <f t="shared" si="182"/>
        <v>0</v>
      </c>
      <c r="F269" s="654">
        <v>0</v>
      </c>
      <c r="G269" s="531">
        <f t="shared" si="180"/>
        <v>0</v>
      </c>
      <c r="H269" s="531">
        <f>'Production Budget - DETAILED'!G284</f>
        <v>0</v>
      </c>
      <c r="I269" s="569">
        <f t="shared" si="181"/>
        <v>0</v>
      </c>
      <c r="J269" s="667"/>
      <c r="K269" s="345" t="s">
        <v>566</v>
      </c>
      <c r="L269" s="345" t="s">
        <v>566</v>
      </c>
      <c r="M269" s="345" t="s">
        <v>566</v>
      </c>
      <c r="O269" s="776" t="str">
        <f t="shared" si="156"/>
        <v/>
      </c>
      <c r="P269" s="776" t="str">
        <f t="shared" si="157"/>
        <v/>
      </c>
      <c r="Q269" s="776" t="str">
        <f t="shared" si="158"/>
        <v/>
      </c>
    </row>
    <row r="270" spans="1:17" ht="14" customHeight="1">
      <c r="A270" s="543" t="s">
        <v>2008</v>
      </c>
      <c r="B270" s="541" t="s">
        <v>1084</v>
      </c>
      <c r="C270" s="654">
        <v>0</v>
      </c>
      <c r="D270" s="654">
        <v>0</v>
      </c>
      <c r="E270" s="531">
        <f t="shared" si="182"/>
        <v>0</v>
      </c>
      <c r="F270" s="654">
        <v>0</v>
      </c>
      <c r="G270" s="531">
        <f t="shared" si="180"/>
        <v>0</v>
      </c>
      <c r="H270" s="531">
        <f>'Production Budget - DETAILED'!G285</f>
        <v>0</v>
      </c>
      <c r="I270" s="569">
        <f t="shared" si="181"/>
        <v>0</v>
      </c>
      <c r="J270" s="667"/>
      <c r="K270" s="345" t="s">
        <v>566</v>
      </c>
      <c r="L270" s="345" t="s">
        <v>566</v>
      </c>
      <c r="M270" s="345" t="s">
        <v>566</v>
      </c>
      <c r="O270" s="776" t="str">
        <f t="shared" si="156"/>
        <v/>
      </c>
      <c r="P270" s="776" t="str">
        <f t="shared" si="157"/>
        <v/>
      </c>
      <c r="Q270" s="776" t="str">
        <f t="shared" si="158"/>
        <v/>
      </c>
    </row>
    <row r="271" spans="1:17" ht="14" customHeight="1">
      <c r="A271" s="543" t="s">
        <v>2009</v>
      </c>
      <c r="B271" s="541" t="s">
        <v>1085</v>
      </c>
      <c r="C271" s="654">
        <v>0</v>
      </c>
      <c r="D271" s="654">
        <v>0</v>
      </c>
      <c r="E271" s="531">
        <f t="shared" si="182"/>
        <v>0</v>
      </c>
      <c r="F271" s="654">
        <v>0</v>
      </c>
      <c r="G271" s="531">
        <f t="shared" si="180"/>
        <v>0</v>
      </c>
      <c r="H271" s="531">
        <f>'Production Budget - DETAILED'!G286</f>
        <v>0</v>
      </c>
      <c r="I271" s="569">
        <f t="shared" si="181"/>
        <v>0</v>
      </c>
      <c r="J271" s="667"/>
      <c r="K271" s="345" t="s">
        <v>566</v>
      </c>
      <c r="L271" s="345" t="s">
        <v>566</v>
      </c>
      <c r="M271" s="345" t="s">
        <v>566</v>
      </c>
      <c r="O271" s="776" t="str">
        <f t="shared" si="156"/>
        <v/>
      </c>
      <c r="P271" s="776" t="str">
        <f t="shared" si="157"/>
        <v/>
      </c>
      <c r="Q271" s="776" t="str">
        <f t="shared" si="158"/>
        <v/>
      </c>
    </row>
    <row r="272" spans="1:17" ht="14" customHeight="1">
      <c r="A272" s="543" t="s">
        <v>2010</v>
      </c>
      <c r="B272" s="541" t="s">
        <v>1086</v>
      </c>
      <c r="C272" s="654">
        <v>0</v>
      </c>
      <c r="D272" s="654">
        <v>0</v>
      </c>
      <c r="E272" s="531">
        <f t="shared" si="182"/>
        <v>0</v>
      </c>
      <c r="F272" s="654">
        <v>0</v>
      </c>
      <c r="G272" s="531">
        <f t="shared" si="180"/>
        <v>0</v>
      </c>
      <c r="H272" s="531">
        <f>'Production Budget - DETAILED'!G287</f>
        <v>0</v>
      </c>
      <c r="I272" s="569">
        <f t="shared" si="181"/>
        <v>0</v>
      </c>
      <c r="J272" s="667"/>
      <c r="K272" s="345" t="s">
        <v>566</v>
      </c>
      <c r="L272" s="345" t="s">
        <v>566</v>
      </c>
      <c r="M272" s="345" t="s">
        <v>566</v>
      </c>
      <c r="O272" s="776" t="str">
        <f t="shared" si="156"/>
        <v/>
      </c>
      <c r="P272" s="776" t="str">
        <f t="shared" si="157"/>
        <v/>
      </c>
      <c r="Q272" s="776" t="str">
        <f t="shared" si="158"/>
        <v/>
      </c>
    </row>
    <row r="273" spans="1:17" ht="14" customHeight="1">
      <c r="A273" s="543" t="s">
        <v>2011</v>
      </c>
      <c r="B273" s="541" t="s">
        <v>1087</v>
      </c>
      <c r="C273" s="654">
        <v>0</v>
      </c>
      <c r="D273" s="654">
        <v>0</v>
      </c>
      <c r="E273" s="531">
        <f t="shared" si="182"/>
        <v>0</v>
      </c>
      <c r="F273" s="654">
        <v>0</v>
      </c>
      <c r="G273" s="531">
        <f t="shared" si="180"/>
        <v>0</v>
      </c>
      <c r="H273" s="531">
        <f>'Production Budget - DETAILED'!G288</f>
        <v>0</v>
      </c>
      <c r="I273" s="569">
        <f t="shared" si="181"/>
        <v>0</v>
      </c>
      <c r="J273" s="667"/>
      <c r="K273" s="345" t="s">
        <v>566</v>
      </c>
      <c r="L273" s="345" t="s">
        <v>566</v>
      </c>
      <c r="M273" s="345" t="s">
        <v>566</v>
      </c>
      <c r="O273" s="776" t="str">
        <f t="shared" si="156"/>
        <v/>
      </c>
      <c r="P273" s="776" t="str">
        <f t="shared" si="157"/>
        <v/>
      </c>
      <c r="Q273" s="776" t="str">
        <f t="shared" si="158"/>
        <v/>
      </c>
    </row>
    <row r="274" spans="1:17" ht="14" customHeight="1">
      <c r="A274" s="543" t="s">
        <v>2012</v>
      </c>
      <c r="B274" s="541" t="s">
        <v>1088</v>
      </c>
      <c r="C274" s="654">
        <v>0</v>
      </c>
      <c r="D274" s="654">
        <v>0</v>
      </c>
      <c r="E274" s="531">
        <f t="shared" si="182"/>
        <v>0</v>
      </c>
      <c r="F274" s="654">
        <v>0</v>
      </c>
      <c r="G274" s="531">
        <f t="shared" si="180"/>
        <v>0</v>
      </c>
      <c r="H274" s="531">
        <f>'Production Budget - DETAILED'!G289</f>
        <v>0</v>
      </c>
      <c r="I274" s="569">
        <f t="shared" si="181"/>
        <v>0</v>
      </c>
      <c r="J274" s="667"/>
      <c r="K274" s="345" t="s">
        <v>566</v>
      </c>
      <c r="L274" s="345" t="s">
        <v>566</v>
      </c>
      <c r="M274" s="345" t="s">
        <v>566</v>
      </c>
      <c r="O274" s="776" t="str">
        <f t="shared" si="156"/>
        <v/>
      </c>
      <c r="P274" s="776" t="str">
        <f t="shared" si="157"/>
        <v/>
      </c>
      <c r="Q274" s="776" t="str">
        <f t="shared" si="158"/>
        <v/>
      </c>
    </row>
    <row r="275" spans="1:17" ht="14" customHeight="1">
      <c r="A275" s="543" t="s">
        <v>2013</v>
      </c>
      <c r="B275" s="541" t="s">
        <v>1089</v>
      </c>
      <c r="C275" s="654">
        <v>0</v>
      </c>
      <c r="D275" s="654">
        <v>0</v>
      </c>
      <c r="E275" s="531">
        <f t="shared" si="182"/>
        <v>0</v>
      </c>
      <c r="F275" s="654">
        <v>0</v>
      </c>
      <c r="G275" s="531">
        <f t="shared" si="180"/>
        <v>0</v>
      </c>
      <c r="H275" s="531">
        <f>'Production Budget - DETAILED'!G290</f>
        <v>0</v>
      </c>
      <c r="I275" s="569">
        <f t="shared" si="181"/>
        <v>0</v>
      </c>
      <c r="J275" s="667"/>
      <c r="K275" s="345" t="s">
        <v>566</v>
      </c>
      <c r="L275" s="345" t="s">
        <v>566</v>
      </c>
      <c r="M275" s="345" t="s">
        <v>566</v>
      </c>
      <c r="O275" s="776" t="str">
        <f t="shared" si="156"/>
        <v/>
      </c>
      <c r="P275" s="776" t="str">
        <f t="shared" si="157"/>
        <v/>
      </c>
      <c r="Q275" s="776" t="str">
        <f t="shared" si="158"/>
        <v/>
      </c>
    </row>
    <row r="276" spans="1:17" ht="14" customHeight="1">
      <c r="A276" s="543" t="s">
        <v>2014</v>
      </c>
      <c r="B276" s="541" t="s">
        <v>1090</v>
      </c>
      <c r="C276" s="654">
        <v>0</v>
      </c>
      <c r="D276" s="654">
        <v>0</v>
      </c>
      <c r="E276" s="531">
        <f t="shared" si="182"/>
        <v>0</v>
      </c>
      <c r="F276" s="654">
        <v>0</v>
      </c>
      <c r="G276" s="531">
        <f t="shared" si="180"/>
        <v>0</v>
      </c>
      <c r="H276" s="531">
        <f>'Production Budget - DETAILED'!G291</f>
        <v>0</v>
      </c>
      <c r="I276" s="569">
        <f t="shared" si="181"/>
        <v>0</v>
      </c>
      <c r="J276" s="667"/>
      <c r="K276" s="345" t="s">
        <v>566</v>
      </c>
      <c r="L276" s="345" t="s">
        <v>566</v>
      </c>
      <c r="M276" s="345" t="s">
        <v>566</v>
      </c>
      <c r="O276" s="776" t="str">
        <f t="shared" si="156"/>
        <v/>
      </c>
      <c r="P276" s="776" t="str">
        <f t="shared" si="157"/>
        <v/>
      </c>
      <c r="Q276" s="776" t="str">
        <f t="shared" si="158"/>
        <v/>
      </c>
    </row>
    <row r="277" spans="1:17" ht="14" customHeight="1">
      <c r="A277" s="543" t="s">
        <v>2015</v>
      </c>
      <c r="B277" s="541" t="s">
        <v>1091</v>
      </c>
      <c r="C277" s="654">
        <v>0</v>
      </c>
      <c r="D277" s="654">
        <v>0</v>
      </c>
      <c r="E277" s="531">
        <f t="shared" si="182"/>
        <v>0</v>
      </c>
      <c r="F277" s="654">
        <v>0</v>
      </c>
      <c r="G277" s="531">
        <f t="shared" si="180"/>
        <v>0</v>
      </c>
      <c r="H277" s="531">
        <f>'Production Budget - DETAILED'!G292</f>
        <v>0</v>
      </c>
      <c r="I277" s="569">
        <f t="shared" si="181"/>
        <v>0</v>
      </c>
      <c r="J277" s="667"/>
      <c r="K277" s="345" t="s">
        <v>566</v>
      </c>
      <c r="L277" s="345" t="s">
        <v>566</v>
      </c>
      <c r="M277" s="345" t="s">
        <v>566</v>
      </c>
      <c r="O277" s="776" t="str">
        <f t="shared" si="156"/>
        <v/>
      </c>
      <c r="P277" s="776" t="str">
        <f t="shared" si="157"/>
        <v/>
      </c>
      <c r="Q277" s="776" t="str">
        <f t="shared" si="158"/>
        <v/>
      </c>
    </row>
    <row r="278" spans="1:17" ht="14" customHeight="1">
      <c r="A278" s="543" t="s">
        <v>2016</v>
      </c>
      <c r="B278" s="541" t="s">
        <v>1092</v>
      </c>
      <c r="C278" s="654">
        <v>0</v>
      </c>
      <c r="D278" s="654">
        <v>0</v>
      </c>
      <c r="E278" s="531">
        <f t="shared" si="182"/>
        <v>0</v>
      </c>
      <c r="F278" s="654">
        <v>0</v>
      </c>
      <c r="G278" s="531">
        <f t="shared" si="180"/>
        <v>0</v>
      </c>
      <c r="H278" s="531">
        <f>'Production Budget - DETAILED'!G293</f>
        <v>0</v>
      </c>
      <c r="I278" s="569">
        <f t="shared" si="181"/>
        <v>0</v>
      </c>
      <c r="J278" s="667"/>
      <c r="K278" s="345" t="s">
        <v>566</v>
      </c>
      <c r="L278" s="345" t="s">
        <v>566</v>
      </c>
      <c r="M278" s="345" t="s">
        <v>566</v>
      </c>
      <c r="O278" s="776" t="str">
        <f t="shared" si="156"/>
        <v/>
      </c>
      <c r="P278" s="776" t="str">
        <f t="shared" si="157"/>
        <v/>
      </c>
      <c r="Q278" s="776" t="str">
        <f t="shared" si="158"/>
        <v/>
      </c>
    </row>
    <row r="279" spans="1:17" ht="14" customHeight="1">
      <c r="A279" s="543" t="s">
        <v>2017</v>
      </c>
      <c r="B279" s="541" t="s">
        <v>1093</v>
      </c>
      <c r="C279" s="654">
        <v>0</v>
      </c>
      <c r="D279" s="654">
        <v>0</v>
      </c>
      <c r="E279" s="531">
        <f t="shared" si="182"/>
        <v>0</v>
      </c>
      <c r="F279" s="654">
        <v>0</v>
      </c>
      <c r="G279" s="531">
        <f t="shared" si="180"/>
        <v>0</v>
      </c>
      <c r="H279" s="531">
        <f>'Production Budget - DETAILED'!G294</f>
        <v>0</v>
      </c>
      <c r="I279" s="569">
        <f t="shared" si="181"/>
        <v>0</v>
      </c>
      <c r="J279" s="667"/>
      <c r="K279" s="345" t="s">
        <v>566</v>
      </c>
      <c r="L279" s="345" t="s">
        <v>566</v>
      </c>
      <c r="M279" s="345" t="s">
        <v>566</v>
      </c>
      <c r="O279" s="776" t="str">
        <f t="shared" si="156"/>
        <v/>
      </c>
      <c r="P279" s="776" t="str">
        <f t="shared" si="157"/>
        <v/>
      </c>
      <c r="Q279" s="776" t="str">
        <f t="shared" si="158"/>
        <v/>
      </c>
    </row>
    <row r="280" spans="1:17" ht="14" customHeight="1">
      <c r="A280" s="543" t="s">
        <v>2018</v>
      </c>
      <c r="B280" s="541" t="s">
        <v>1094</v>
      </c>
      <c r="C280" s="654">
        <v>0</v>
      </c>
      <c r="D280" s="654">
        <v>0</v>
      </c>
      <c r="E280" s="531">
        <f t="shared" si="182"/>
        <v>0</v>
      </c>
      <c r="F280" s="654">
        <v>0</v>
      </c>
      <c r="G280" s="531">
        <f t="shared" si="180"/>
        <v>0</v>
      </c>
      <c r="H280" s="531">
        <f>'Production Budget - DETAILED'!G295</f>
        <v>0</v>
      </c>
      <c r="I280" s="569">
        <f t="shared" si="181"/>
        <v>0</v>
      </c>
      <c r="J280" s="667"/>
      <c r="K280" s="345" t="s">
        <v>566</v>
      </c>
      <c r="L280" s="345" t="s">
        <v>566</v>
      </c>
      <c r="M280" s="345" t="s">
        <v>566</v>
      </c>
      <c r="O280" s="776" t="str">
        <f t="shared" si="156"/>
        <v/>
      </c>
      <c r="P280" s="776" t="str">
        <f t="shared" si="157"/>
        <v/>
      </c>
      <c r="Q280" s="776" t="str">
        <f t="shared" si="158"/>
        <v/>
      </c>
    </row>
    <row r="281" spans="1:17" ht="14" customHeight="1">
      <c r="A281" s="543" t="s">
        <v>2019</v>
      </c>
      <c r="B281" s="541" t="s">
        <v>1095</v>
      </c>
      <c r="C281" s="654">
        <v>0</v>
      </c>
      <c r="D281" s="654">
        <v>0</v>
      </c>
      <c r="E281" s="531">
        <f t="shared" si="182"/>
        <v>0</v>
      </c>
      <c r="F281" s="654">
        <v>0</v>
      </c>
      <c r="G281" s="531">
        <f t="shared" si="180"/>
        <v>0</v>
      </c>
      <c r="H281" s="531">
        <f>'Production Budget - DETAILED'!G296</f>
        <v>0</v>
      </c>
      <c r="I281" s="569">
        <f t="shared" si="181"/>
        <v>0</v>
      </c>
      <c r="J281" s="667"/>
      <c r="K281" s="345" t="s">
        <v>566</v>
      </c>
      <c r="L281" s="345" t="s">
        <v>566</v>
      </c>
      <c r="M281" s="345" t="s">
        <v>566</v>
      </c>
      <c r="O281" s="776" t="str">
        <f t="shared" si="156"/>
        <v/>
      </c>
      <c r="P281" s="776" t="str">
        <f t="shared" si="157"/>
        <v/>
      </c>
      <c r="Q281" s="776" t="str">
        <f t="shared" si="158"/>
        <v/>
      </c>
    </row>
    <row r="282" spans="1:17" ht="14" customHeight="1">
      <c r="A282" s="543" t="s">
        <v>2020</v>
      </c>
      <c r="B282" s="541" t="s">
        <v>1096</v>
      </c>
      <c r="C282" s="654">
        <v>0</v>
      </c>
      <c r="D282" s="654">
        <v>0</v>
      </c>
      <c r="E282" s="531">
        <f t="shared" ref="E282:E283" si="183">+C282+D282</f>
        <v>0</v>
      </c>
      <c r="F282" s="654">
        <v>0</v>
      </c>
      <c r="G282" s="531">
        <f t="shared" ref="G282:G283" si="184">+E282+F282</f>
        <v>0</v>
      </c>
      <c r="H282" s="531">
        <f>'Production Budget - DETAILED'!G297</f>
        <v>0</v>
      </c>
      <c r="I282" s="569">
        <f t="shared" ref="I282:I283" si="185">+H282-G282</f>
        <v>0</v>
      </c>
      <c r="J282" s="667"/>
      <c r="K282" s="345" t="s">
        <v>566</v>
      </c>
      <c r="L282" s="345" t="s">
        <v>566</v>
      </c>
      <c r="M282" s="345" t="s">
        <v>566</v>
      </c>
      <c r="O282" s="776" t="str">
        <f t="shared" ref="O282:O283" si="186">IF(OR(K282="Oui",K282="Yes"),G282,"")</f>
        <v/>
      </c>
      <c r="P282" s="776" t="str">
        <f t="shared" ref="P282:P283" si="187">IF(OR(L282="Oui",L282="Yes"),G282,"")</f>
        <v/>
      </c>
      <c r="Q282" s="776" t="str">
        <f t="shared" ref="Q282:Q283" si="188">IF(OR(M282="Oui",M282="Yes"),G282,"")</f>
        <v/>
      </c>
    </row>
    <row r="283" spans="1:17" ht="14" customHeight="1">
      <c r="A283" s="543" t="s">
        <v>2021</v>
      </c>
      <c r="B283" s="541" t="s">
        <v>1097</v>
      </c>
      <c r="C283" s="654">
        <v>0</v>
      </c>
      <c r="D283" s="654">
        <v>0</v>
      </c>
      <c r="E283" s="531">
        <f t="shared" si="183"/>
        <v>0</v>
      </c>
      <c r="F283" s="654">
        <v>0</v>
      </c>
      <c r="G283" s="531">
        <f t="shared" si="184"/>
        <v>0</v>
      </c>
      <c r="H283" s="531">
        <f>'Production Budget - DETAILED'!G298</f>
        <v>0</v>
      </c>
      <c r="I283" s="569">
        <f t="shared" si="185"/>
        <v>0</v>
      </c>
      <c r="J283" s="667"/>
      <c r="K283" s="345" t="s">
        <v>566</v>
      </c>
      <c r="L283" s="345" t="s">
        <v>566</v>
      </c>
      <c r="M283" s="345" t="s">
        <v>566</v>
      </c>
      <c r="O283" s="776" t="str">
        <f t="shared" si="186"/>
        <v/>
      </c>
      <c r="P283" s="776" t="str">
        <f t="shared" si="187"/>
        <v/>
      </c>
      <c r="Q283" s="776" t="str">
        <f t="shared" si="188"/>
        <v/>
      </c>
    </row>
    <row r="284" spans="1:17" ht="14" customHeight="1">
      <c r="A284" s="543" t="s">
        <v>2925</v>
      </c>
      <c r="B284" s="541" t="s">
        <v>915</v>
      </c>
      <c r="C284" s="654">
        <v>0</v>
      </c>
      <c r="D284" s="654">
        <v>0</v>
      </c>
      <c r="E284" s="531">
        <f t="shared" si="182"/>
        <v>0</v>
      </c>
      <c r="F284" s="654">
        <v>0</v>
      </c>
      <c r="G284" s="531">
        <f t="shared" si="180"/>
        <v>0</v>
      </c>
      <c r="H284" s="531">
        <f>'Production Budget - DETAILED'!G299</f>
        <v>0</v>
      </c>
      <c r="I284" s="569">
        <f t="shared" si="181"/>
        <v>0</v>
      </c>
      <c r="J284" s="667"/>
      <c r="K284" s="345" t="s">
        <v>566</v>
      </c>
      <c r="L284" s="345" t="s">
        <v>566</v>
      </c>
      <c r="M284" s="345" t="s">
        <v>566</v>
      </c>
      <c r="O284" s="776" t="str">
        <f t="shared" si="156"/>
        <v/>
      </c>
      <c r="P284" s="776" t="str">
        <f t="shared" si="157"/>
        <v/>
      </c>
      <c r="Q284" s="776" t="str">
        <f t="shared" si="158"/>
        <v/>
      </c>
    </row>
    <row r="285" spans="1:17" ht="14" customHeight="1">
      <c r="A285" s="543" t="s">
        <v>2926</v>
      </c>
      <c r="B285" s="541" t="s">
        <v>1007</v>
      </c>
      <c r="C285" s="654">
        <v>0</v>
      </c>
      <c r="D285" s="654">
        <v>0</v>
      </c>
      <c r="E285" s="531">
        <f t="shared" si="182"/>
        <v>0</v>
      </c>
      <c r="F285" s="654">
        <v>0</v>
      </c>
      <c r="G285" s="531">
        <f t="shared" si="180"/>
        <v>0</v>
      </c>
      <c r="H285" s="531">
        <f>'Production Budget - DETAILED'!G300</f>
        <v>0</v>
      </c>
      <c r="I285" s="569">
        <f t="shared" si="181"/>
        <v>0</v>
      </c>
      <c r="J285" s="667"/>
      <c r="K285" s="345" t="s">
        <v>566</v>
      </c>
      <c r="L285" s="345" t="s">
        <v>566</v>
      </c>
      <c r="M285" s="345" t="s">
        <v>566</v>
      </c>
      <c r="O285" s="776" t="str">
        <f t="shared" si="156"/>
        <v/>
      </c>
      <c r="P285" s="776" t="str">
        <f t="shared" si="157"/>
        <v/>
      </c>
      <c r="Q285" s="776" t="str">
        <f t="shared" si="158"/>
        <v/>
      </c>
    </row>
    <row r="286" spans="1:17" ht="14" customHeight="1">
      <c r="A286" s="543" t="s">
        <v>2022</v>
      </c>
      <c r="B286" s="466" t="s">
        <v>897</v>
      </c>
      <c r="C286" s="654">
        <v>0</v>
      </c>
      <c r="D286" s="654">
        <v>0</v>
      </c>
      <c r="E286" s="531">
        <f t="shared" si="182"/>
        <v>0</v>
      </c>
      <c r="F286" s="654">
        <v>0</v>
      </c>
      <c r="G286" s="531">
        <f t="shared" si="180"/>
        <v>0</v>
      </c>
      <c r="H286" s="531">
        <f>'Production Budget - DETAILED'!G301</f>
        <v>0</v>
      </c>
      <c r="I286" s="569">
        <f t="shared" si="181"/>
        <v>0</v>
      </c>
      <c r="J286" s="667"/>
      <c r="K286" s="345" t="s">
        <v>566</v>
      </c>
      <c r="L286" s="345" t="s">
        <v>566</v>
      </c>
      <c r="M286" s="345" t="s">
        <v>566</v>
      </c>
      <c r="O286" s="776" t="str">
        <f t="shared" si="156"/>
        <v/>
      </c>
      <c r="P286" s="776" t="str">
        <f t="shared" si="157"/>
        <v/>
      </c>
      <c r="Q286" s="776" t="str">
        <f t="shared" si="158"/>
        <v/>
      </c>
    </row>
    <row r="287" spans="1:17" ht="14" customHeight="1">
      <c r="A287" s="547"/>
      <c r="B287" s="534" t="s">
        <v>2023</v>
      </c>
      <c r="C287" s="535">
        <f t="shared" ref="C287:H287" si="189">SUM(C264:C286)</f>
        <v>0</v>
      </c>
      <c r="D287" s="535">
        <f t="shared" si="189"/>
        <v>0</v>
      </c>
      <c r="E287" s="535">
        <f t="shared" si="189"/>
        <v>0</v>
      </c>
      <c r="F287" s="535">
        <f t="shared" si="189"/>
        <v>0</v>
      </c>
      <c r="G287" s="535">
        <f t="shared" si="189"/>
        <v>0</v>
      </c>
      <c r="H287" s="535">
        <f t="shared" si="189"/>
        <v>0</v>
      </c>
      <c r="I287" s="831">
        <f>+H287-G287</f>
        <v>0</v>
      </c>
      <c r="J287" s="738"/>
      <c r="K287" s="738"/>
      <c r="L287" s="738"/>
      <c r="M287" s="738"/>
      <c r="N287" s="738"/>
      <c r="O287" s="783"/>
      <c r="P287" s="783"/>
      <c r="Q287" s="783"/>
    </row>
    <row r="288" spans="1:17" ht="14" customHeight="1">
      <c r="A288" s="547"/>
      <c r="B288" s="536"/>
      <c r="C288" s="537"/>
      <c r="D288" s="537"/>
      <c r="E288" s="537"/>
      <c r="F288" s="537"/>
      <c r="G288" s="537"/>
      <c r="H288" s="537"/>
      <c r="I288" s="832"/>
      <c r="J288" s="468"/>
      <c r="K288" s="468"/>
      <c r="L288" s="468"/>
      <c r="M288" s="468"/>
      <c r="N288" s="468"/>
      <c r="O288" s="782"/>
      <c r="P288" s="782"/>
      <c r="Q288" s="782"/>
    </row>
    <row r="289" spans="1:17" ht="14" customHeight="1">
      <c r="A289" s="524" t="s">
        <v>2024</v>
      </c>
      <c r="B289" s="525" t="s">
        <v>1099</v>
      </c>
      <c r="C289" s="526"/>
      <c r="D289" s="537"/>
      <c r="E289" s="537"/>
      <c r="F289" s="537"/>
      <c r="G289" s="537"/>
      <c r="H289" s="537"/>
      <c r="I289" s="832"/>
      <c r="J289" s="468"/>
      <c r="K289" s="468"/>
      <c r="L289" s="468"/>
      <c r="M289" s="468"/>
      <c r="N289" s="468"/>
      <c r="O289" s="782"/>
      <c r="P289" s="782"/>
      <c r="Q289" s="782"/>
    </row>
    <row r="290" spans="1:17" ht="14" customHeight="1">
      <c r="A290" s="543" t="s">
        <v>2025</v>
      </c>
      <c r="B290" s="541" t="s">
        <v>1100</v>
      </c>
      <c r="C290" s="654">
        <v>0</v>
      </c>
      <c r="D290" s="654">
        <v>0</v>
      </c>
      <c r="E290" s="531">
        <f>+C290+D290</f>
        <v>0</v>
      </c>
      <c r="F290" s="654">
        <v>0</v>
      </c>
      <c r="G290" s="531">
        <f t="shared" ref="G290:G303" si="190">+E290+F290</f>
        <v>0</v>
      </c>
      <c r="H290" s="531">
        <f>'Production Budget - DETAILED'!G306</f>
        <v>0</v>
      </c>
      <c r="I290" s="569">
        <f t="shared" ref="I290:I303" si="191">+H290-G290</f>
        <v>0</v>
      </c>
      <c r="J290" s="667"/>
      <c r="K290" s="345" t="s">
        <v>566</v>
      </c>
      <c r="L290" s="345" t="s">
        <v>566</v>
      </c>
      <c r="M290" s="345" t="s">
        <v>566</v>
      </c>
      <c r="O290" s="776" t="str">
        <f t="shared" si="156"/>
        <v/>
      </c>
      <c r="P290" s="776" t="str">
        <f t="shared" si="157"/>
        <v/>
      </c>
      <c r="Q290" s="776" t="str">
        <f t="shared" si="158"/>
        <v/>
      </c>
    </row>
    <row r="291" spans="1:17" ht="14" customHeight="1">
      <c r="A291" s="543" t="s">
        <v>2026</v>
      </c>
      <c r="B291" s="541" t="s">
        <v>1101</v>
      </c>
      <c r="C291" s="654">
        <v>0</v>
      </c>
      <c r="D291" s="654">
        <v>0</v>
      </c>
      <c r="E291" s="531">
        <f t="shared" ref="E291:E303" si="192">+C291+D291</f>
        <v>0</v>
      </c>
      <c r="F291" s="654">
        <v>0</v>
      </c>
      <c r="G291" s="531">
        <f t="shared" si="190"/>
        <v>0</v>
      </c>
      <c r="H291" s="531">
        <f>'Production Budget - DETAILED'!G307</f>
        <v>0</v>
      </c>
      <c r="I291" s="569">
        <f t="shared" si="191"/>
        <v>0</v>
      </c>
      <c r="J291" s="667"/>
      <c r="K291" s="345" t="s">
        <v>566</v>
      </c>
      <c r="L291" s="345" t="s">
        <v>566</v>
      </c>
      <c r="M291" s="345" t="s">
        <v>566</v>
      </c>
      <c r="O291" s="776" t="str">
        <f t="shared" si="156"/>
        <v/>
      </c>
      <c r="P291" s="776" t="str">
        <f t="shared" si="157"/>
        <v/>
      </c>
      <c r="Q291" s="776" t="str">
        <f t="shared" si="158"/>
        <v/>
      </c>
    </row>
    <row r="292" spans="1:17" ht="14" customHeight="1">
      <c r="A292" s="543" t="s">
        <v>2027</v>
      </c>
      <c r="B292" s="541" t="s">
        <v>2929</v>
      </c>
      <c r="C292" s="654">
        <v>0</v>
      </c>
      <c r="D292" s="654">
        <v>0</v>
      </c>
      <c r="E292" s="531">
        <f t="shared" si="192"/>
        <v>0</v>
      </c>
      <c r="F292" s="654">
        <v>0</v>
      </c>
      <c r="G292" s="531">
        <f t="shared" si="190"/>
        <v>0</v>
      </c>
      <c r="H292" s="531">
        <f>'Production Budget - DETAILED'!G308</f>
        <v>0</v>
      </c>
      <c r="I292" s="569">
        <f t="shared" si="191"/>
        <v>0</v>
      </c>
      <c r="J292" s="667"/>
      <c r="K292" s="345" t="s">
        <v>566</v>
      </c>
      <c r="L292" s="345" t="s">
        <v>566</v>
      </c>
      <c r="M292" s="345" t="s">
        <v>566</v>
      </c>
      <c r="O292" s="776" t="str">
        <f t="shared" si="156"/>
        <v/>
      </c>
      <c r="P292" s="776" t="str">
        <f t="shared" si="157"/>
        <v/>
      </c>
      <c r="Q292" s="776" t="str">
        <f t="shared" si="158"/>
        <v/>
      </c>
    </row>
    <row r="293" spans="1:17" ht="14" customHeight="1">
      <c r="A293" s="543" t="s">
        <v>2028</v>
      </c>
      <c r="B293" s="541" t="s">
        <v>1103</v>
      </c>
      <c r="C293" s="654">
        <v>0</v>
      </c>
      <c r="D293" s="654">
        <v>0</v>
      </c>
      <c r="E293" s="531">
        <f>+C293+D293</f>
        <v>0</v>
      </c>
      <c r="F293" s="654">
        <v>0</v>
      </c>
      <c r="G293" s="531">
        <f t="shared" si="190"/>
        <v>0</v>
      </c>
      <c r="H293" s="531">
        <f>'Production Budget - DETAILED'!G309</f>
        <v>0</v>
      </c>
      <c r="I293" s="569">
        <f>+H293-G293</f>
        <v>0</v>
      </c>
      <c r="J293" s="667"/>
      <c r="K293" s="345" t="s">
        <v>566</v>
      </c>
      <c r="L293" s="345" t="s">
        <v>566</v>
      </c>
      <c r="M293" s="345" t="s">
        <v>566</v>
      </c>
      <c r="O293" s="776" t="str">
        <f t="shared" si="156"/>
        <v/>
      </c>
      <c r="P293" s="776" t="str">
        <f t="shared" si="157"/>
        <v/>
      </c>
      <c r="Q293" s="776" t="str">
        <f t="shared" si="158"/>
        <v/>
      </c>
    </row>
    <row r="294" spans="1:17" ht="14" customHeight="1">
      <c r="A294" s="543" t="s">
        <v>2029</v>
      </c>
      <c r="B294" s="541" t="s">
        <v>2930</v>
      </c>
      <c r="C294" s="654">
        <v>0</v>
      </c>
      <c r="D294" s="654">
        <v>0</v>
      </c>
      <c r="E294" s="531">
        <f t="shared" si="192"/>
        <v>0</v>
      </c>
      <c r="F294" s="654">
        <v>0</v>
      </c>
      <c r="G294" s="531">
        <f t="shared" si="190"/>
        <v>0</v>
      </c>
      <c r="H294" s="531">
        <f>'Production Budget - DETAILED'!G310</f>
        <v>0</v>
      </c>
      <c r="I294" s="569">
        <f t="shared" si="191"/>
        <v>0</v>
      </c>
      <c r="J294" s="667"/>
      <c r="K294" s="345" t="s">
        <v>566</v>
      </c>
      <c r="L294" s="345" t="s">
        <v>566</v>
      </c>
      <c r="M294" s="345" t="s">
        <v>566</v>
      </c>
      <c r="O294" s="776" t="str">
        <f t="shared" si="156"/>
        <v/>
      </c>
      <c r="P294" s="776" t="str">
        <f t="shared" si="157"/>
        <v/>
      </c>
      <c r="Q294" s="776" t="str">
        <f t="shared" si="158"/>
        <v/>
      </c>
    </row>
    <row r="295" spans="1:17" ht="14" customHeight="1">
      <c r="A295" s="543" t="s">
        <v>2030</v>
      </c>
      <c r="B295" s="541" t="s">
        <v>2931</v>
      </c>
      <c r="C295" s="654">
        <v>0</v>
      </c>
      <c r="D295" s="654">
        <v>0</v>
      </c>
      <c r="E295" s="531">
        <f t="shared" si="192"/>
        <v>0</v>
      </c>
      <c r="F295" s="654">
        <v>0</v>
      </c>
      <c r="G295" s="531">
        <f t="shared" si="190"/>
        <v>0</v>
      </c>
      <c r="H295" s="531">
        <f>'Production Budget - DETAILED'!G311</f>
        <v>0</v>
      </c>
      <c r="I295" s="569">
        <f t="shared" si="191"/>
        <v>0</v>
      </c>
      <c r="J295" s="667"/>
      <c r="K295" s="345" t="s">
        <v>566</v>
      </c>
      <c r="L295" s="345" t="s">
        <v>566</v>
      </c>
      <c r="M295" s="345" t="s">
        <v>566</v>
      </c>
      <c r="O295" s="776" t="str">
        <f t="shared" si="156"/>
        <v/>
      </c>
      <c r="P295" s="776" t="str">
        <f t="shared" si="157"/>
        <v/>
      </c>
      <c r="Q295" s="776" t="str">
        <f t="shared" si="158"/>
        <v/>
      </c>
    </row>
    <row r="296" spans="1:17" ht="14" customHeight="1">
      <c r="A296" s="543" t="s">
        <v>2031</v>
      </c>
      <c r="B296" s="541" t="s">
        <v>1106</v>
      </c>
      <c r="C296" s="654">
        <v>0</v>
      </c>
      <c r="D296" s="654">
        <v>0</v>
      </c>
      <c r="E296" s="531">
        <f t="shared" si="192"/>
        <v>0</v>
      </c>
      <c r="F296" s="654">
        <v>0</v>
      </c>
      <c r="G296" s="531">
        <f t="shared" si="190"/>
        <v>0</v>
      </c>
      <c r="H296" s="531">
        <f>'Production Budget - DETAILED'!G312</f>
        <v>0</v>
      </c>
      <c r="I296" s="569">
        <f t="shared" si="191"/>
        <v>0</v>
      </c>
      <c r="J296" s="667"/>
      <c r="K296" s="345" t="s">
        <v>566</v>
      </c>
      <c r="L296" s="345" t="s">
        <v>566</v>
      </c>
      <c r="M296" s="345" t="s">
        <v>566</v>
      </c>
      <c r="O296" s="776" t="str">
        <f t="shared" si="156"/>
        <v/>
      </c>
      <c r="P296" s="776" t="str">
        <f t="shared" si="157"/>
        <v/>
      </c>
      <c r="Q296" s="776" t="str">
        <f t="shared" si="158"/>
        <v/>
      </c>
    </row>
    <row r="297" spans="1:17" ht="14" customHeight="1">
      <c r="A297" s="543" t="s">
        <v>2032</v>
      </c>
      <c r="B297" s="541" t="s">
        <v>1107</v>
      </c>
      <c r="C297" s="654">
        <v>0</v>
      </c>
      <c r="D297" s="654">
        <v>0</v>
      </c>
      <c r="E297" s="531">
        <f>+C297+D297</f>
        <v>0</v>
      </c>
      <c r="F297" s="654">
        <v>0</v>
      </c>
      <c r="G297" s="531">
        <f t="shared" si="190"/>
        <v>0</v>
      </c>
      <c r="H297" s="531">
        <f>'Production Budget - DETAILED'!G313</f>
        <v>0</v>
      </c>
      <c r="I297" s="569">
        <f t="shared" si="191"/>
        <v>0</v>
      </c>
      <c r="J297" s="667"/>
      <c r="K297" s="345" t="s">
        <v>566</v>
      </c>
      <c r="L297" s="345" t="s">
        <v>566</v>
      </c>
      <c r="M297" s="345" t="s">
        <v>566</v>
      </c>
      <c r="O297" s="776" t="str">
        <f t="shared" si="156"/>
        <v/>
      </c>
      <c r="P297" s="776" t="str">
        <f t="shared" si="157"/>
        <v/>
      </c>
      <c r="Q297" s="776" t="str">
        <f t="shared" si="158"/>
        <v/>
      </c>
    </row>
    <row r="298" spans="1:17" ht="14" customHeight="1">
      <c r="A298" s="543" t="s">
        <v>2033</v>
      </c>
      <c r="B298" s="541" t="s">
        <v>2932</v>
      </c>
      <c r="C298" s="654">
        <v>0</v>
      </c>
      <c r="D298" s="654">
        <v>0</v>
      </c>
      <c r="E298" s="531">
        <f>+C298+D298</f>
        <v>0</v>
      </c>
      <c r="F298" s="654">
        <v>0</v>
      </c>
      <c r="G298" s="531">
        <f t="shared" si="190"/>
        <v>0</v>
      </c>
      <c r="H298" s="531">
        <f>'Production Budget - DETAILED'!G314</f>
        <v>0</v>
      </c>
      <c r="I298" s="569">
        <f t="shared" si="191"/>
        <v>0</v>
      </c>
      <c r="J298" s="667"/>
      <c r="K298" s="345" t="s">
        <v>566</v>
      </c>
      <c r="L298" s="345" t="s">
        <v>566</v>
      </c>
      <c r="M298" s="345" t="s">
        <v>566</v>
      </c>
      <c r="O298" s="776" t="str">
        <f t="shared" si="156"/>
        <v/>
      </c>
      <c r="P298" s="776" t="str">
        <f t="shared" si="157"/>
        <v/>
      </c>
      <c r="Q298" s="776" t="str">
        <f t="shared" si="158"/>
        <v/>
      </c>
    </row>
    <row r="299" spans="1:17" ht="14" customHeight="1">
      <c r="A299" s="543" t="s">
        <v>2034</v>
      </c>
      <c r="B299" s="541" t="s">
        <v>2933</v>
      </c>
      <c r="C299" s="654">
        <v>0</v>
      </c>
      <c r="D299" s="654">
        <v>0</v>
      </c>
      <c r="E299" s="531">
        <f t="shared" ref="E299:E300" si="193">+C299+D299</f>
        <v>0</v>
      </c>
      <c r="F299" s="654">
        <v>0</v>
      </c>
      <c r="G299" s="531">
        <f t="shared" ref="G299:G300" si="194">+E299+F299</f>
        <v>0</v>
      </c>
      <c r="H299" s="531">
        <f>'Production Budget - DETAILED'!G315</f>
        <v>0</v>
      </c>
      <c r="I299" s="569">
        <f t="shared" ref="I299:I300" si="195">+H299-G299</f>
        <v>0</v>
      </c>
      <c r="J299" s="667"/>
      <c r="K299" s="345" t="s">
        <v>566</v>
      </c>
      <c r="L299" s="345" t="s">
        <v>566</v>
      </c>
      <c r="M299" s="345" t="s">
        <v>566</v>
      </c>
      <c r="O299" s="776" t="str">
        <f t="shared" ref="O299:O300" si="196">IF(OR(K299="Oui",K299="Yes"),G299,"")</f>
        <v/>
      </c>
      <c r="P299" s="776" t="str">
        <f t="shared" ref="P299:P300" si="197">IF(OR(L299="Oui",L299="Yes"),G299,"")</f>
        <v/>
      </c>
      <c r="Q299" s="776" t="str">
        <f t="shared" ref="Q299:Q300" si="198">IF(OR(M299="Oui",M299="Yes"),G299,"")</f>
        <v/>
      </c>
    </row>
    <row r="300" spans="1:17" ht="14" customHeight="1">
      <c r="A300" s="543" t="s">
        <v>2035</v>
      </c>
      <c r="B300" s="541" t="s">
        <v>1110</v>
      </c>
      <c r="C300" s="654">
        <v>0</v>
      </c>
      <c r="D300" s="654">
        <v>0</v>
      </c>
      <c r="E300" s="531">
        <f t="shared" si="193"/>
        <v>0</v>
      </c>
      <c r="F300" s="654">
        <v>0</v>
      </c>
      <c r="G300" s="531">
        <f t="shared" si="194"/>
        <v>0</v>
      </c>
      <c r="H300" s="531">
        <f>'Production Budget - DETAILED'!G316</f>
        <v>0</v>
      </c>
      <c r="I300" s="569">
        <f t="shared" si="195"/>
        <v>0</v>
      </c>
      <c r="J300" s="667"/>
      <c r="K300" s="345" t="s">
        <v>566</v>
      </c>
      <c r="L300" s="345" t="s">
        <v>566</v>
      </c>
      <c r="M300" s="345" t="s">
        <v>566</v>
      </c>
      <c r="O300" s="776" t="str">
        <f t="shared" si="196"/>
        <v/>
      </c>
      <c r="P300" s="776" t="str">
        <f t="shared" si="197"/>
        <v/>
      </c>
      <c r="Q300" s="776" t="str">
        <f t="shared" si="198"/>
        <v/>
      </c>
    </row>
    <row r="301" spans="1:17" ht="14" customHeight="1">
      <c r="A301" s="543" t="s">
        <v>2927</v>
      </c>
      <c r="B301" s="541" t="s">
        <v>915</v>
      </c>
      <c r="C301" s="654">
        <v>0</v>
      </c>
      <c r="D301" s="654">
        <v>0</v>
      </c>
      <c r="E301" s="531">
        <f t="shared" si="192"/>
        <v>0</v>
      </c>
      <c r="F301" s="654">
        <v>0</v>
      </c>
      <c r="G301" s="531">
        <f t="shared" si="190"/>
        <v>0</v>
      </c>
      <c r="H301" s="531">
        <f>'Production Budget - DETAILED'!G317</f>
        <v>0</v>
      </c>
      <c r="I301" s="569">
        <f t="shared" si="191"/>
        <v>0</v>
      </c>
      <c r="J301" s="667"/>
      <c r="K301" s="345" t="s">
        <v>566</v>
      </c>
      <c r="L301" s="345" t="s">
        <v>566</v>
      </c>
      <c r="M301" s="345" t="s">
        <v>566</v>
      </c>
      <c r="O301" s="776" t="str">
        <f t="shared" si="156"/>
        <v/>
      </c>
      <c r="P301" s="776" t="str">
        <f t="shared" si="157"/>
        <v/>
      </c>
      <c r="Q301" s="776" t="str">
        <f t="shared" si="158"/>
        <v/>
      </c>
    </row>
    <row r="302" spans="1:17" ht="14" customHeight="1">
      <c r="A302" s="543" t="s">
        <v>2928</v>
      </c>
      <c r="B302" s="541" t="s">
        <v>1007</v>
      </c>
      <c r="C302" s="654">
        <v>0</v>
      </c>
      <c r="D302" s="654">
        <v>0</v>
      </c>
      <c r="E302" s="531">
        <f t="shared" si="192"/>
        <v>0</v>
      </c>
      <c r="F302" s="654">
        <v>0</v>
      </c>
      <c r="G302" s="531">
        <f t="shared" si="190"/>
        <v>0</v>
      </c>
      <c r="H302" s="531">
        <f>'Production Budget - DETAILED'!G318</f>
        <v>0</v>
      </c>
      <c r="I302" s="569">
        <f t="shared" si="191"/>
        <v>0</v>
      </c>
      <c r="J302" s="667"/>
      <c r="K302" s="345" t="s">
        <v>566</v>
      </c>
      <c r="L302" s="345" t="s">
        <v>566</v>
      </c>
      <c r="M302" s="345" t="s">
        <v>566</v>
      </c>
      <c r="O302" s="776" t="str">
        <f t="shared" si="156"/>
        <v/>
      </c>
      <c r="P302" s="776" t="str">
        <f t="shared" si="157"/>
        <v/>
      </c>
      <c r="Q302" s="776" t="str">
        <f t="shared" si="158"/>
        <v/>
      </c>
    </row>
    <row r="303" spans="1:17" ht="14" customHeight="1">
      <c r="A303" s="543" t="s">
        <v>2036</v>
      </c>
      <c r="B303" s="466" t="s">
        <v>897</v>
      </c>
      <c r="C303" s="654">
        <v>0</v>
      </c>
      <c r="D303" s="654">
        <v>0</v>
      </c>
      <c r="E303" s="531">
        <f t="shared" si="192"/>
        <v>0</v>
      </c>
      <c r="F303" s="654">
        <v>0</v>
      </c>
      <c r="G303" s="531">
        <f t="shared" si="190"/>
        <v>0</v>
      </c>
      <c r="H303" s="531">
        <f>'Production Budget - DETAILED'!G319</f>
        <v>0</v>
      </c>
      <c r="I303" s="569">
        <f t="shared" si="191"/>
        <v>0</v>
      </c>
      <c r="J303" s="667"/>
      <c r="K303" s="345" t="s">
        <v>566</v>
      </c>
      <c r="L303" s="345" t="s">
        <v>566</v>
      </c>
      <c r="M303" s="345" t="s">
        <v>566</v>
      </c>
      <c r="O303" s="776" t="str">
        <f t="shared" si="156"/>
        <v/>
      </c>
      <c r="P303" s="776" t="str">
        <f t="shared" si="157"/>
        <v/>
      </c>
      <c r="Q303" s="776" t="str">
        <f t="shared" si="158"/>
        <v/>
      </c>
    </row>
    <row r="304" spans="1:17" ht="14" customHeight="1">
      <c r="A304" s="547"/>
      <c r="B304" s="534" t="s">
        <v>2037</v>
      </c>
      <c r="C304" s="535">
        <f t="shared" ref="C304:H304" si="199">SUM(C290:C303)</f>
        <v>0</v>
      </c>
      <c r="D304" s="535">
        <f t="shared" si="199"/>
        <v>0</v>
      </c>
      <c r="E304" s="535">
        <f t="shared" si="199"/>
        <v>0</v>
      </c>
      <c r="F304" s="535">
        <f t="shared" si="199"/>
        <v>0</v>
      </c>
      <c r="G304" s="535">
        <f t="shared" si="199"/>
        <v>0</v>
      </c>
      <c r="H304" s="535">
        <f t="shared" si="199"/>
        <v>0</v>
      </c>
      <c r="I304" s="831">
        <f>+H304-G304</f>
        <v>0</v>
      </c>
      <c r="J304" s="738"/>
      <c r="K304" s="738"/>
      <c r="L304" s="738"/>
      <c r="M304" s="738"/>
      <c r="N304" s="738"/>
      <c r="O304" s="783"/>
      <c r="P304" s="783"/>
      <c r="Q304" s="783"/>
    </row>
    <row r="305" spans="1:17" ht="14" customHeight="1">
      <c r="A305" s="547"/>
      <c r="B305" s="536"/>
      <c r="C305" s="537"/>
      <c r="D305" s="537"/>
      <c r="E305" s="537"/>
      <c r="F305" s="537"/>
      <c r="G305" s="537"/>
      <c r="H305" s="537"/>
      <c r="I305" s="832"/>
      <c r="J305" s="468"/>
      <c r="K305" s="468"/>
      <c r="L305" s="468"/>
      <c r="M305" s="468"/>
      <c r="N305" s="468"/>
      <c r="O305" s="782"/>
      <c r="P305" s="782"/>
      <c r="Q305" s="782"/>
    </row>
    <row r="306" spans="1:17" ht="14" customHeight="1">
      <c r="A306" s="524" t="s">
        <v>2038</v>
      </c>
      <c r="B306" s="525" t="s">
        <v>1112</v>
      </c>
      <c r="C306" s="526"/>
      <c r="D306" s="537"/>
      <c r="E306" s="537"/>
      <c r="F306" s="537"/>
      <c r="G306" s="537"/>
      <c r="H306" s="537"/>
      <c r="I306" s="832"/>
      <c r="J306" s="468"/>
      <c r="K306" s="468"/>
      <c r="L306" s="468"/>
      <c r="M306" s="468"/>
      <c r="N306" s="468"/>
      <c r="O306" s="782"/>
      <c r="P306" s="782"/>
      <c r="Q306" s="782"/>
    </row>
    <row r="307" spans="1:17" ht="14" customHeight="1">
      <c r="A307" s="543" t="s">
        <v>2039</v>
      </c>
      <c r="B307" s="541" t="s">
        <v>1113</v>
      </c>
      <c r="C307" s="654">
        <v>0</v>
      </c>
      <c r="D307" s="654">
        <v>0</v>
      </c>
      <c r="E307" s="531">
        <f>+C307+D307</f>
        <v>0</v>
      </c>
      <c r="F307" s="654">
        <v>0</v>
      </c>
      <c r="G307" s="531">
        <f t="shared" ref="G307:G315" si="200">+E307+F307</f>
        <v>0</v>
      </c>
      <c r="H307" s="531">
        <f>'Production Budget - DETAILED'!G324</f>
        <v>0</v>
      </c>
      <c r="I307" s="569">
        <f t="shared" ref="I307:I315" si="201">+H307-G307</f>
        <v>0</v>
      </c>
      <c r="J307" s="667"/>
      <c r="K307" s="345" t="s">
        <v>566</v>
      </c>
      <c r="L307" s="345" t="s">
        <v>566</v>
      </c>
      <c r="M307" s="345" t="s">
        <v>566</v>
      </c>
      <c r="O307" s="776" t="str">
        <f t="shared" ref="O307:O376" si="202">IF(OR(K307="Oui",K307="Yes"),G307,"")</f>
        <v/>
      </c>
      <c r="P307" s="776" t="str">
        <f t="shared" ref="P307:P376" si="203">IF(OR(L307="Oui",L307="Yes"),G307,"")</f>
        <v/>
      </c>
      <c r="Q307" s="776" t="str">
        <f t="shared" ref="Q307:Q376" si="204">IF(OR(M307="Oui",M307="Yes"),G307,"")</f>
        <v/>
      </c>
    </row>
    <row r="308" spans="1:17" ht="14" customHeight="1">
      <c r="A308" s="543" t="s">
        <v>2040</v>
      </c>
      <c r="B308" s="541" t="s">
        <v>1114</v>
      </c>
      <c r="C308" s="654">
        <v>0</v>
      </c>
      <c r="D308" s="654">
        <v>0</v>
      </c>
      <c r="E308" s="531">
        <f t="shared" ref="E308:E315" si="205">+C308+D308</f>
        <v>0</v>
      </c>
      <c r="F308" s="654">
        <v>0</v>
      </c>
      <c r="G308" s="531">
        <f t="shared" si="200"/>
        <v>0</v>
      </c>
      <c r="H308" s="531">
        <f>'Production Budget - DETAILED'!G325</f>
        <v>0</v>
      </c>
      <c r="I308" s="569">
        <f t="shared" si="201"/>
        <v>0</v>
      </c>
      <c r="J308" s="667"/>
      <c r="K308" s="345" t="s">
        <v>566</v>
      </c>
      <c r="L308" s="345" t="s">
        <v>566</v>
      </c>
      <c r="M308" s="345" t="s">
        <v>566</v>
      </c>
      <c r="O308" s="776" t="str">
        <f t="shared" si="202"/>
        <v/>
      </c>
      <c r="P308" s="776" t="str">
        <f t="shared" si="203"/>
        <v/>
      </c>
      <c r="Q308" s="776" t="str">
        <f t="shared" si="204"/>
        <v/>
      </c>
    </row>
    <row r="309" spans="1:17" ht="14" customHeight="1">
      <c r="A309" s="543" t="s">
        <v>2041</v>
      </c>
      <c r="B309" s="541" t="s">
        <v>1115</v>
      </c>
      <c r="C309" s="654">
        <v>0</v>
      </c>
      <c r="D309" s="654">
        <v>0</v>
      </c>
      <c r="E309" s="531">
        <f t="shared" si="205"/>
        <v>0</v>
      </c>
      <c r="F309" s="654">
        <v>0</v>
      </c>
      <c r="G309" s="531">
        <f t="shared" si="200"/>
        <v>0</v>
      </c>
      <c r="H309" s="531">
        <f>'Production Budget - DETAILED'!G326</f>
        <v>0</v>
      </c>
      <c r="I309" s="569">
        <f t="shared" si="201"/>
        <v>0</v>
      </c>
      <c r="J309" s="667"/>
      <c r="K309" s="345" t="s">
        <v>566</v>
      </c>
      <c r="L309" s="345" t="s">
        <v>566</v>
      </c>
      <c r="M309" s="345" t="s">
        <v>566</v>
      </c>
      <c r="O309" s="776" t="str">
        <f t="shared" si="202"/>
        <v/>
      </c>
      <c r="P309" s="776" t="str">
        <f t="shared" si="203"/>
        <v/>
      </c>
      <c r="Q309" s="776" t="str">
        <f t="shared" si="204"/>
        <v/>
      </c>
    </row>
    <row r="310" spans="1:17" ht="14" customHeight="1">
      <c r="A310" s="543" t="s">
        <v>2042</v>
      </c>
      <c r="B310" s="541" t="s">
        <v>2936</v>
      </c>
      <c r="C310" s="654">
        <v>0</v>
      </c>
      <c r="D310" s="654">
        <v>0</v>
      </c>
      <c r="E310" s="531">
        <f t="shared" si="205"/>
        <v>0</v>
      </c>
      <c r="F310" s="654">
        <v>0</v>
      </c>
      <c r="G310" s="531">
        <f t="shared" si="200"/>
        <v>0</v>
      </c>
      <c r="H310" s="531">
        <f>'Production Budget - DETAILED'!G327</f>
        <v>0</v>
      </c>
      <c r="I310" s="569">
        <f t="shared" si="201"/>
        <v>0</v>
      </c>
      <c r="J310" s="667"/>
      <c r="K310" s="345" t="s">
        <v>566</v>
      </c>
      <c r="L310" s="345" t="s">
        <v>566</v>
      </c>
      <c r="M310" s="345" t="s">
        <v>566</v>
      </c>
      <c r="O310" s="776" t="str">
        <f t="shared" si="202"/>
        <v/>
      </c>
      <c r="P310" s="776" t="str">
        <f t="shared" si="203"/>
        <v/>
      </c>
      <c r="Q310" s="776" t="str">
        <f t="shared" si="204"/>
        <v/>
      </c>
    </row>
    <row r="311" spans="1:17" ht="14" customHeight="1">
      <c r="A311" s="543" t="s">
        <v>2043</v>
      </c>
      <c r="B311" s="541" t="s">
        <v>1117</v>
      </c>
      <c r="C311" s="654">
        <v>0</v>
      </c>
      <c r="D311" s="654">
        <v>0</v>
      </c>
      <c r="E311" s="531">
        <f t="shared" ref="E311:E312" si="206">+C311+D311</f>
        <v>0</v>
      </c>
      <c r="F311" s="654">
        <v>0</v>
      </c>
      <c r="G311" s="531">
        <f t="shared" ref="G311:G312" si="207">+E311+F311</f>
        <v>0</v>
      </c>
      <c r="H311" s="531">
        <f>'Production Budget - DETAILED'!G328</f>
        <v>0</v>
      </c>
      <c r="I311" s="569">
        <f t="shared" ref="I311:I312" si="208">+H311-G311</f>
        <v>0</v>
      </c>
      <c r="J311" s="667"/>
      <c r="K311" s="345" t="s">
        <v>566</v>
      </c>
      <c r="L311" s="345" t="s">
        <v>566</v>
      </c>
      <c r="M311" s="345" t="s">
        <v>566</v>
      </c>
      <c r="O311" s="776" t="str">
        <f t="shared" ref="O311:O312" si="209">IF(OR(K311="Oui",K311="Yes"),G311,"")</f>
        <v/>
      </c>
      <c r="P311" s="776" t="str">
        <f t="shared" ref="P311:P312" si="210">IF(OR(L311="Oui",L311="Yes"),G311,"")</f>
        <v/>
      </c>
      <c r="Q311" s="776" t="str">
        <f t="shared" ref="Q311:Q312" si="211">IF(OR(M311="Oui",M311="Yes"),G311,"")</f>
        <v/>
      </c>
    </row>
    <row r="312" spans="1:17" ht="14" customHeight="1">
      <c r="A312" s="543" t="s">
        <v>2044</v>
      </c>
      <c r="B312" s="541" t="s">
        <v>1118</v>
      </c>
      <c r="C312" s="654">
        <v>0</v>
      </c>
      <c r="D312" s="654">
        <v>0</v>
      </c>
      <c r="E312" s="531">
        <f t="shared" si="206"/>
        <v>0</v>
      </c>
      <c r="F312" s="654">
        <v>0</v>
      </c>
      <c r="G312" s="531">
        <f t="shared" si="207"/>
        <v>0</v>
      </c>
      <c r="H312" s="531">
        <f>'Production Budget - DETAILED'!G329</f>
        <v>0</v>
      </c>
      <c r="I312" s="569">
        <f t="shared" si="208"/>
        <v>0</v>
      </c>
      <c r="J312" s="667"/>
      <c r="K312" s="345" t="s">
        <v>566</v>
      </c>
      <c r="L312" s="345" t="s">
        <v>566</v>
      </c>
      <c r="M312" s="345" t="s">
        <v>566</v>
      </c>
      <c r="O312" s="776" t="str">
        <f t="shared" si="209"/>
        <v/>
      </c>
      <c r="P312" s="776" t="str">
        <f t="shared" si="210"/>
        <v/>
      </c>
      <c r="Q312" s="776" t="str">
        <f t="shared" si="211"/>
        <v/>
      </c>
    </row>
    <row r="313" spans="1:17" ht="14" customHeight="1">
      <c r="A313" s="543" t="s">
        <v>2934</v>
      </c>
      <c r="B313" s="541" t="s">
        <v>915</v>
      </c>
      <c r="C313" s="654">
        <v>0</v>
      </c>
      <c r="D313" s="654">
        <v>0</v>
      </c>
      <c r="E313" s="531">
        <f t="shared" si="205"/>
        <v>0</v>
      </c>
      <c r="F313" s="654">
        <v>0</v>
      </c>
      <c r="G313" s="531">
        <f t="shared" si="200"/>
        <v>0</v>
      </c>
      <c r="H313" s="531">
        <f>'Production Budget - DETAILED'!G330</f>
        <v>0</v>
      </c>
      <c r="I313" s="569">
        <f t="shared" si="201"/>
        <v>0</v>
      </c>
      <c r="J313" s="667"/>
      <c r="K313" s="345" t="s">
        <v>566</v>
      </c>
      <c r="L313" s="345" t="s">
        <v>566</v>
      </c>
      <c r="M313" s="345" t="s">
        <v>566</v>
      </c>
      <c r="O313" s="776" t="str">
        <f t="shared" si="202"/>
        <v/>
      </c>
      <c r="P313" s="776" t="str">
        <f t="shared" si="203"/>
        <v/>
      </c>
      <c r="Q313" s="776" t="str">
        <f t="shared" si="204"/>
        <v/>
      </c>
    </row>
    <row r="314" spans="1:17" ht="14" customHeight="1">
      <c r="A314" s="543" t="s">
        <v>2935</v>
      </c>
      <c r="B314" s="541" t="s">
        <v>1007</v>
      </c>
      <c r="C314" s="654">
        <v>0</v>
      </c>
      <c r="D314" s="654">
        <v>0</v>
      </c>
      <c r="E314" s="531">
        <f t="shared" si="205"/>
        <v>0</v>
      </c>
      <c r="F314" s="654">
        <v>0</v>
      </c>
      <c r="G314" s="531">
        <f t="shared" si="200"/>
        <v>0</v>
      </c>
      <c r="H314" s="531">
        <f>'Production Budget - DETAILED'!G331</f>
        <v>0</v>
      </c>
      <c r="I314" s="569">
        <f t="shared" si="201"/>
        <v>0</v>
      </c>
      <c r="J314" s="667"/>
      <c r="K314" s="345" t="s">
        <v>566</v>
      </c>
      <c r="L314" s="345" t="s">
        <v>566</v>
      </c>
      <c r="M314" s="345" t="s">
        <v>566</v>
      </c>
      <c r="O314" s="776" t="str">
        <f t="shared" si="202"/>
        <v/>
      </c>
      <c r="P314" s="776" t="str">
        <f t="shared" si="203"/>
        <v/>
      </c>
      <c r="Q314" s="776" t="str">
        <f t="shared" si="204"/>
        <v/>
      </c>
    </row>
    <row r="315" spans="1:17" ht="14" customHeight="1">
      <c r="A315" s="543" t="s">
        <v>2045</v>
      </c>
      <c r="B315" s="466" t="s">
        <v>897</v>
      </c>
      <c r="C315" s="654">
        <v>0</v>
      </c>
      <c r="D315" s="654">
        <v>0</v>
      </c>
      <c r="E315" s="531">
        <f t="shared" si="205"/>
        <v>0</v>
      </c>
      <c r="F315" s="654">
        <v>0</v>
      </c>
      <c r="G315" s="531">
        <f t="shared" si="200"/>
        <v>0</v>
      </c>
      <c r="H315" s="531">
        <f>'Production Budget - DETAILED'!G332</f>
        <v>0</v>
      </c>
      <c r="I315" s="569">
        <f t="shared" si="201"/>
        <v>0</v>
      </c>
      <c r="J315" s="667"/>
      <c r="K315" s="345" t="s">
        <v>566</v>
      </c>
      <c r="L315" s="345" t="s">
        <v>566</v>
      </c>
      <c r="M315" s="345" t="s">
        <v>566</v>
      </c>
      <c r="O315" s="776" t="str">
        <f t="shared" si="202"/>
        <v/>
      </c>
      <c r="P315" s="776" t="str">
        <f t="shared" si="203"/>
        <v/>
      </c>
      <c r="Q315" s="776" t="str">
        <f t="shared" si="204"/>
        <v/>
      </c>
    </row>
    <row r="316" spans="1:17" ht="14" customHeight="1">
      <c r="A316" s="547"/>
      <c r="B316" s="534" t="s">
        <v>2046</v>
      </c>
      <c r="C316" s="535">
        <f t="shared" ref="C316:H316" si="212">SUM(C307:C315)</f>
        <v>0</v>
      </c>
      <c r="D316" s="535">
        <f t="shared" si="212"/>
        <v>0</v>
      </c>
      <c r="E316" s="535">
        <f t="shared" si="212"/>
        <v>0</v>
      </c>
      <c r="F316" s="535">
        <f t="shared" si="212"/>
        <v>0</v>
      </c>
      <c r="G316" s="535">
        <f t="shared" si="212"/>
        <v>0</v>
      </c>
      <c r="H316" s="535">
        <f t="shared" si="212"/>
        <v>0</v>
      </c>
      <c r="I316" s="831">
        <f>+H316-G316</f>
        <v>0</v>
      </c>
      <c r="J316" s="738"/>
      <c r="K316" s="738"/>
      <c r="L316" s="738"/>
      <c r="M316" s="738"/>
      <c r="N316" s="738"/>
      <c r="O316" s="783"/>
      <c r="P316" s="783"/>
      <c r="Q316" s="783"/>
    </row>
    <row r="317" spans="1:17" ht="14" customHeight="1">
      <c r="A317" s="547"/>
      <c r="B317" s="536"/>
      <c r="C317" s="537"/>
      <c r="D317" s="537"/>
      <c r="E317" s="537"/>
      <c r="F317" s="537"/>
      <c r="G317" s="537"/>
      <c r="H317" s="537"/>
      <c r="I317" s="832"/>
      <c r="J317" s="468"/>
      <c r="K317" s="468"/>
      <c r="L317" s="468"/>
      <c r="M317" s="468"/>
      <c r="N317" s="468"/>
      <c r="O317" s="782"/>
      <c r="P317" s="782"/>
      <c r="Q317" s="782"/>
    </row>
    <row r="318" spans="1:17" ht="14" customHeight="1">
      <c r="A318" s="524" t="s">
        <v>2047</v>
      </c>
      <c r="B318" s="525" t="s">
        <v>1120</v>
      </c>
      <c r="C318" s="526"/>
      <c r="D318" s="537"/>
      <c r="E318" s="537"/>
      <c r="F318" s="537"/>
      <c r="G318" s="537"/>
      <c r="H318" s="537"/>
      <c r="I318" s="832"/>
      <c r="J318" s="468"/>
      <c r="K318" s="468"/>
      <c r="L318" s="468"/>
      <c r="M318" s="468"/>
      <c r="N318" s="468"/>
      <c r="O318" s="782"/>
      <c r="P318" s="782"/>
      <c r="Q318" s="782"/>
    </row>
    <row r="319" spans="1:17" ht="14" customHeight="1">
      <c r="A319" s="543" t="s">
        <v>2048</v>
      </c>
      <c r="B319" s="541" t="s">
        <v>1121</v>
      </c>
      <c r="C319" s="654">
        <v>0</v>
      </c>
      <c r="D319" s="654">
        <v>0</v>
      </c>
      <c r="E319" s="531">
        <f>+C319+D319</f>
        <v>0</v>
      </c>
      <c r="F319" s="654">
        <v>0</v>
      </c>
      <c r="G319" s="531">
        <f t="shared" ref="G319:G330" si="213">+E319+F319</f>
        <v>0</v>
      </c>
      <c r="H319" s="531">
        <f>'Production Budget - DETAILED'!G337</f>
        <v>0</v>
      </c>
      <c r="I319" s="569">
        <f t="shared" ref="I319:I330" si="214">+H319-G319</f>
        <v>0</v>
      </c>
      <c r="J319" s="667"/>
      <c r="K319" s="345" t="s">
        <v>566</v>
      </c>
      <c r="L319" s="345" t="s">
        <v>566</v>
      </c>
      <c r="M319" s="345" t="s">
        <v>566</v>
      </c>
      <c r="O319" s="776" t="str">
        <f t="shared" si="202"/>
        <v/>
      </c>
      <c r="P319" s="776" t="str">
        <f t="shared" si="203"/>
        <v/>
      </c>
      <c r="Q319" s="776" t="str">
        <f t="shared" si="204"/>
        <v/>
      </c>
    </row>
    <row r="320" spans="1:17" ht="14" customHeight="1">
      <c r="A320" s="543" t="s">
        <v>2049</v>
      </c>
      <c r="B320" s="541" t="s">
        <v>1122</v>
      </c>
      <c r="C320" s="654">
        <v>0</v>
      </c>
      <c r="D320" s="654">
        <v>0</v>
      </c>
      <c r="E320" s="531">
        <f t="shared" ref="E320:E330" si="215">+C320+D320</f>
        <v>0</v>
      </c>
      <c r="F320" s="654">
        <v>0</v>
      </c>
      <c r="G320" s="531">
        <f t="shared" si="213"/>
        <v>0</v>
      </c>
      <c r="H320" s="531">
        <f>'Production Budget - DETAILED'!G338</f>
        <v>0</v>
      </c>
      <c r="I320" s="569">
        <f t="shared" si="214"/>
        <v>0</v>
      </c>
      <c r="J320" s="667"/>
      <c r="K320" s="345" t="s">
        <v>566</v>
      </c>
      <c r="L320" s="345" t="s">
        <v>566</v>
      </c>
      <c r="M320" s="345" t="s">
        <v>566</v>
      </c>
      <c r="O320" s="776" t="str">
        <f t="shared" si="202"/>
        <v/>
      </c>
      <c r="P320" s="776" t="str">
        <f t="shared" si="203"/>
        <v/>
      </c>
      <c r="Q320" s="776" t="str">
        <f t="shared" si="204"/>
        <v/>
      </c>
    </row>
    <row r="321" spans="1:17" ht="14" customHeight="1">
      <c r="A321" s="543" t="s">
        <v>2940</v>
      </c>
      <c r="B321" s="541" t="s">
        <v>1123</v>
      </c>
      <c r="C321" s="654">
        <v>0</v>
      </c>
      <c r="D321" s="654">
        <v>0</v>
      </c>
      <c r="E321" s="531">
        <f t="shared" si="215"/>
        <v>0</v>
      </c>
      <c r="F321" s="654">
        <v>0</v>
      </c>
      <c r="G321" s="531">
        <f t="shared" si="213"/>
        <v>0</v>
      </c>
      <c r="H321" s="531">
        <f>'Production Budget - DETAILED'!G339</f>
        <v>0</v>
      </c>
      <c r="I321" s="569">
        <f t="shared" si="214"/>
        <v>0</v>
      </c>
      <c r="J321" s="667"/>
      <c r="K321" s="345" t="s">
        <v>566</v>
      </c>
      <c r="L321" s="345" t="s">
        <v>566</v>
      </c>
      <c r="M321" s="345" t="s">
        <v>566</v>
      </c>
      <c r="O321" s="776" t="str">
        <f t="shared" si="202"/>
        <v/>
      </c>
      <c r="P321" s="776" t="str">
        <f t="shared" si="203"/>
        <v/>
      </c>
      <c r="Q321" s="776" t="str">
        <f t="shared" si="204"/>
        <v/>
      </c>
    </row>
    <row r="322" spans="1:17" ht="14" customHeight="1">
      <c r="A322" s="543" t="s">
        <v>2050</v>
      </c>
      <c r="B322" s="541" t="s">
        <v>1093</v>
      </c>
      <c r="C322" s="654">
        <v>0</v>
      </c>
      <c r="D322" s="654">
        <v>0</v>
      </c>
      <c r="E322" s="531">
        <f t="shared" si="215"/>
        <v>0</v>
      </c>
      <c r="F322" s="654">
        <v>0</v>
      </c>
      <c r="G322" s="531">
        <f t="shared" si="213"/>
        <v>0</v>
      </c>
      <c r="H322" s="531">
        <f>'Production Budget - DETAILED'!G340</f>
        <v>0</v>
      </c>
      <c r="I322" s="569">
        <f t="shared" si="214"/>
        <v>0</v>
      </c>
      <c r="J322" s="667"/>
      <c r="K322" s="345" t="s">
        <v>566</v>
      </c>
      <c r="L322" s="345" t="s">
        <v>566</v>
      </c>
      <c r="M322" s="345" t="s">
        <v>566</v>
      </c>
      <c r="O322" s="776" t="str">
        <f t="shared" si="202"/>
        <v/>
      </c>
      <c r="P322" s="776" t="str">
        <f t="shared" si="203"/>
        <v/>
      </c>
      <c r="Q322" s="776" t="str">
        <f t="shared" si="204"/>
        <v/>
      </c>
    </row>
    <row r="323" spans="1:17" ht="14" customHeight="1">
      <c r="A323" s="543" t="s">
        <v>2051</v>
      </c>
      <c r="B323" s="541" t="s">
        <v>1124</v>
      </c>
      <c r="C323" s="654">
        <v>0</v>
      </c>
      <c r="D323" s="654">
        <v>0</v>
      </c>
      <c r="E323" s="531">
        <f t="shared" si="215"/>
        <v>0</v>
      </c>
      <c r="F323" s="654">
        <v>0</v>
      </c>
      <c r="G323" s="531">
        <f t="shared" si="213"/>
        <v>0</v>
      </c>
      <c r="H323" s="531">
        <f>'Production Budget - DETAILED'!G341</f>
        <v>0</v>
      </c>
      <c r="I323" s="569">
        <f t="shared" si="214"/>
        <v>0</v>
      </c>
      <c r="J323" s="667"/>
      <c r="K323" s="345" t="s">
        <v>566</v>
      </c>
      <c r="L323" s="345" t="s">
        <v>566</v>
      </c>
      <c r="M323" s="345" t="s">
        <v>566</v>
      </c>
      <c r="O323" s="776" t="str">
        <f t="shared" si="202"/>
        <v/>
      </c>
      <c r="P323" s="776" t="str">
        <f t="shared" si="203"/>
        <v/>
      </c>
      <c r="Q323" s="776" t="str">
        <f t="shared" si="204"/>
        <v/>
      </c>
    </row>
    <row r="324" spans="1:17" ht="14" customHeight="1">
      <c r="A324" s="543" t="s">
        <v>2052</v>
      </c>
      <c r="B324" s="541" t="s">
        <v>2939</v>
      </c>
      <c r="C324" s="654">
        <v>0</v>
      </c>
      <c r="D324" s="654">
        <v>0</v>
      </c>
      <c r="E324" s="531">
        <f t="shared" si="215"/>
        <v>0</v>
      </c>
      <c r="F324" s="654">
        <v>0</v>
      </c>
      <c r="G324" s="531">
        <f t="shared" si="213"/>
        <v>0</v>
      </c>
      <c r="H324" s="531">
        <f>'Production Budget - DETAILED'!G342</f>
        <v>0</v>
      </c>
      <c r="I324" s="569">
        <f t="shared" si="214"/>
        <v>0</v>
      </c>
      <c r="J324" s="667"/>
      <c r="K324" s="345" t="s">
        <v>566</v>
      </c>
      <c r="L324" s="345" t="s">
        <v>566</v>
      </c>
      <c r="M324" s="345" t="s">
        <v>566</v>
      </c>
      <c r="O324" s="776" t="str">
        <f t="shared" si="202"/>
        <v/>
      </c>
      <c r="P324" s="776" t="str">
        <f t="shared" si="203"/>
        <v/>
      </c>
      <c r="Q324" s="776" t="str">
        <f t="shared" si="204"/>
        <v/>
      </c>
    </row>
    <row r="325" spans="1:17" ht="14" customHeight="1">
      <c r="A325" s="543" t="s">
        <v>2053</v>
      </c>
      <c r="B325" s="541" t="s">
        <v>1117</v>
      </c>
      <c r="C325" s="654">
        <v>0</v>
      </c>
      <c r="D325" s="654">
        <v>0</v>
      </c>
      <c r="E325" s="531">
        <f t="shared" ref="E325:E326" si="216">+C325+D325</f>
        <v>0</v>
      </c>
      <c r="F325" s="654">
        <v>0</v>
      </c>
      <c r="G325" s="531">
        <f t="shared" ref="G325:G326" si="217">+E325+F325</f>
        <v>0</v>
      </c>
      <c r="H325" s="531">
        <f>'Production Budget - DETAILED'!G343</f>
        <v>0</v>
      </c>
      <c r="I325" s="569">
        <f t="shared" ref="I325:I326" si="218">+H325-G325</f>
        <v>0</v>
      </c>
      <c r="J325" s="667"/>
      <c r="K325" s="345" t="s">
        <v>566</v>
      </c>
      <c r="L325" s="345" t="s">
        <v>566</v>
      </c>
      <c r="M325" s="345" t="s">
        <v>566</v>
      </c>
      <c r="O325" s="776" t="str">
        <f t="shared" ref="O325:O326" si="219">IF(OR(K325="Oui",K325="Yes"),G325,"")</f>
        <v/>
      </c>
      <c r="P325" s="776" t="str">
        <f t="shared" ref="P325:P326" si="220">IF(OR(L325="Oui",L325="Yes"),G325,"")</f>
        <v/>
      </c>
      <c r="Q325" s="776" t="str">
        <f t="shared" ref="Q325:Q326" si="221">IF(OR(M325="Oui",M325="Yes"),G325,"")</f>
        <v/>
      </c>
    </row>
    <row r="326" spans="1:17" ht="14" customHeight="1">
      <c r="A326" s="543" t="s">
        <v>2054</v>
      </c>
      <c r="B326" s="541" t="s">
        <v>1126</v>
      </c>
      <c r="C326" s="654">
        <v>0</v>
      </c>
      <c r="D326" s="654">
        <v>0</v>
      </c>
      <c r="E326" s="531">
        <f t="shared" si="216"/>
        <v>0</v>
      </c>
      <c r="F326" s="654">
        <v>0</v>
      </c>
      <c r="G326" s="531">
        <f t="shared" si="217"/>
        <v>0</v>
      </c>
      <c r="H326" s="531">
        <f>'Production Budget - DETAILED'!G344</f>
        <v>0</v>
      </c>
      <c r="I326" s="569">
        <f t="shared" si="218"/>
        <v>0</v>
      </c>
      <c r="J326" s="667"/>
      <c r="K326" s="345" t="s">
        <v>566</v>
      </c>
      <c r="L326" s="345" t="s">
        <v>566</v>
      </c>
      <c r="M326" s="345" t="s">
        <v>566</v>
      </c>
      <c r="O326" s="776" t="str">
        <f t="shared" si="219"/>
        <v/>
      </c>
      <c r="P326" s="776" t="str">
        <f t="shared" si="220"/>
        <v/>
      </c>
      <c r="Q326" s="776" t="str">
        <f t="shared" si="221"/>
        <v/>
      </c>
    </row>
    <row r="327" spans="1:17" ht="14" customHeight="1">
      <c r="A327" s="543" t="s">
        <v>2055</v>
      </c>
      <c r="B327" s="541" t="s">
        <v>1127</v>
      </c>
      <c r="C327" s="654">
        <v>0</v>
      </c>
      <c r="D327" s="654">
        <v>0</v>
      </c>
      <c r="E327" s="531">
        <f t="shared" si="215"/>
        <v>0</v>
      </c>
      <c r="F327" s="654">
        <v>0</v>
      </c>
      <c r="G327" s="531">
        <f t="shared" si="213"/>
        <v>0</v>
      </c>
      <c r="H327" s="531">
        <f>'Production Budget - DETAILED'!G345</f>
        <v>0</v>
      </c>
      <c r="I327" s="569">
        <f t="shared" si="214"/>
        <v>0</v>
      </c>
      <c r="J327" s="667"/>
      <c r="K327" s="345" t="s">
        <v>566</v>
      </c>
      <c r="L327" s="345" t="s">
        <v>566</v>
      </c>
      <c r="M327" s="345" t="s">
        <v>566</v>
      </c>
      <c r="O327" s="776" t="str">
        <f t="shared" si="202"/>
        <v/>
      </c>
      <c r="P327" s="776" t="str">
        <f t="shared" si="203"/>
        <v/>
      </c>
      <c r="Q327" s="776" t="str">
        <f t="shared" si="204"/>
        <v/>
      </c>
    </row>
    <row r="328" spans="1:17" ht="14" customHeight="1">
      <c r="A328" s="543" t="s">
        <v>2937</v>
      </c>
      <c r="B328" s="541" t="s">
        <v>915</v>
      </c>
      <c r="C328" s="654">
        <v>0</v>
      </c>
      <c r="D328" s="654">
        <v>0</v>
      </c>
      <c r="E328" s="531">
        <f t="shared" si="215"/>
        <v>0</v>
      </c>
      <c r="F328" s="654">
        <v>0</v>
      </c>
      <c r="G328" s="531">
        <f t="shared" si="213"/>
        <v>0</v>
      </c>
      <c r="H328" s="531">
        <f>'Production Budget - DETAILED'!G346</f>
        <v>0</v>
      </c>
      <c r="I328" s="569">
        <f t="shared" si="214"/>
        <v>0</v>
      </c>
      <c r="J328" s="667"/>
      <c r="K328" s="345" t="s">
        <v>566</v>
      </c>
      <c r="L328" s="345" t="s">
        <v>566</v>
      </c>
      <c r="M328" s="345" t="s">
        <v>566</v>
      </c>
      <c r="O328" s="776" t="str">
        <f t="shared" si="202"/>
        <v/>
      </c>
      <c r="P328" s="776" t="str">
        <f t="shared" si="203"/>
        <v/>
      </c>
      <c r="Q328" s="776" t="str">
        <f t="shared" si="204"/>
        <v/>
      </c>
    </row>
    <row r="329" spans="1:17" ht="14" customHeight="1">
      <c r="A329" s="543" t="s">
        <v>2938</v>
      </c>
      <c r="B329" s="466" t="s">
        <v>1007</v>
      </c>
      <c r="C329" s="654">
        <v>0</v>
      </c>
      <c r="D329" s="654">
        <v>0</v>
      </c>
      <c r="E329" s="531">
        <f t="shared" ref="E329" si="222">+C329+D329</f>
        <v>0</v>
      </c>
      <c r="F329" s="654">
        <v>0</v>
      </c>
      <c r="G329" s="531">
        <f t="shared" ref="G329" si="223">+E329+F329</f>
        <v>0</v>
      </c>
      <c r="H329" s="531">
        <f>'Production Budget - DETAILED'!G347</f>
        <v>0</v>
      </c>
      <c r="I329" s="569">
        <f t="shared" ref="I329" si="224">+H329-G329</f>
        <v>0</v>
      </c>
      <c r="J329" s="667"/>
      <c r="K329" s="345" t="s">
        <v>566</v>
      </c>
      <c r="L329" s="345" t="s">
        <v>566</v>
      </c>
      <c r="M329" s="345" t="s">
        <v>566</v>
      </c>
      <c r="O329" s="776" t="str">
        <f t="shared" ref="O329" si="225">IF(OR(K329="Oui",K329="Yes"),G329,"")</f>
        <v/>
      </c>
      <c r="P329" s="776" t="str">
        <f t="shared" ref="P329" si="226">IF(OR(L329="Oui",L329="Yes"),G329,"")</f>
        <v/>
      </c>
      <c r="Q329" s="776" t="str">
        <f t="shared" ref="Q329" si="227">IF(OR(M329="Oui",M329="Yes"),G329,"")</f>
        <v/>
      </c>
    </row>
    <row r="330" spans="1:17" ht="14" customHeight="1">
      <c r="A330" s="543" t="s">
        <v>2056</v>
      </c>
      <c r="B330" s="466" t="s">
        <v>897</v>
      </c>
      <c r="C330" s="654">
        <v>0</v>
      </c>
      <c r="D330" s="654">
        <v>0</v>
      </c>
      <c r="E330" s="531">
        <f t="shared" si="215"/>
        <v>0</v>
      </c>
      <c r="F330" s="654">
        <v>0</v>
      </c>
      <c r="G330" s="531">
        <f t="shared" si="213"/>
        <v>0</v>
      </c>
      <c r="H330" s="531">
        <f>'Production Budget - DETAILED'!G348</f>
        <v>0</v>
      </c>
      <c r="I330" s="569">
        <f t="shared" si="214"/>
        <v>0</v>
      </c>
      <c r="J330" s="667"/>
      <c r="K330" s="345" t="s">
        <v>566</v>
      </c>
      <c r="L330" s="345" t="s">
        <v>566</v>
      </c>
      <c r="M330" s="345" t="s">
        <v>566</v>
      </c>
      <c r="O330" s="776" t="str">
        <f t="shared" si="202"/>
        <v/>
      </c>
      <c r="P330" s="776" t="str">
        <f t="shared" si="203"/>
        <v/>
      </c>
      <c r="Q330" s="776" t="str">
        <f t="shared" si="204"/>
        <v/>
      </c>
    </row>
    <row r="331" spans="1:17" ht="14" customHeight="1">
      <c r="A331" s="547"/>
      <c r="B331" s="534" t="s">
        <v>2057</v>
      </c>
      <c r="C331" s="535">
        <f>SUM(C319:C330)</f>
        <v>0</v>
      </c>
      <c r="D331" s="535">
        <f t="shared" ref="D331:H331" si="228">SUM(D319:D330)</f>
        <v>0</v>
      </c>
      <c r="E331" s="535">
        <f t="shared" si="228"/>
        <v>0</v>
      </c>
      <c r="F331" s="535">
        <f t="shared" si="228"/>
        <v>0</v>
      </c>
      <c r="G331" s="535">
        <f t="shared" si="228"/>
        <v>0</v>
      </c>
      <c r="H331" s="535">
        <f t="shared" si="228"/>
        <v>0</v>
      </c>
      <c r="I331" s="831">
        <f>+H331-G331</f>
        <v>0</v>
      </c>
      <c r="J331" s="738"/>
      <c r="K331" s="738"/>
      <c r="L331" s="738"/>
      <c r="M331" s="738"/>
      <c r="N331" s="738"/>
      <c r="O331" s="783"/>
      <c r="P331" s="783"/>
      <c r="Q331" s="783"/>
    </row>
    <row r="332" spans="1:17" ht="14" customHeight="1">
      <c r="A332" s="547"/>
      <c r="B332" s="536"/>
      <c r="C332" s="537"/>
      <c r="D332" s="537"/>
      <c r="E332" s="537"/>
      <c r="F332" s="537"/>
      <c r="G332" s="537"/>
      <c r="H332" s="537"/>
      <c r="I332" s="832"/>
      <c r="J332" s="468"/>
      <c r="K332" s="468"/>
      <c r="L332" s="468"/>
      <c r="M332" s="468"/>
      <c r="N332" s="468"/>
      <c r="O332" s="782"/>
      <c r="P332" s="782"/>
      <c r="Q332" s="782"/>
    </row>
    <row r="333" spans="1:17" ht="14" customHeight="1">
      <c r="A333" s="524" t="s">
        <v>2058</v>
      </c>
      <c r="B333" s="525" t="s">
        <v>1129</v>
      </c>
      <c r="C333" s="526"/>
      <c r="D333" s="537"/>
      <c r="E333" s="537"/>
      <c r="F333" s="537"/>
      <c r="G333" s="537"/>
      <c r="H333" s="537"/>
      <c r="I333" s="832"/>
      <c r="J333" s="468"/>
      <c r="K333" s="468"/>
      <c r="L333" s="468"/>
      <c r="M333" s="468"/>
      <c r="N333" s="468"/>
      <c r="O333" s="782"/>
      <c r="P333" s="782"/>
      <c r="Q333" s="782"/>
    </row>
    <row r="334" spans="1:17" ht="14" customHeight="1">
      <c r="A334" s="543" t="s">
        <v>2059</v>
      </c>
      <c r="B334" s="541" t="s">
        <v>1130</v>
      </c>
      <c r="C334" s="654">
        <v>0</v>
      </c>
      <c r="D334" s="654">
        <v>0</v>
      </c>
      <c r="E334" s="531">
        <f t="shared" ref="E334:E341" si="229">+C334+D334</f>
        <v>0</v>
      </c>
      <c r="F334" s="654">
        <v>0</v>
      </c>
      <c r="G334" s="531">
        <f t="shared" ref="G334:G341" si="230">+E334+F334</f>
        <v>0</v>
      </c>
      <c r="H334" s="531">
        <f>'Production Budget - DETAILED'!G353</f>
        <v>0</v>
      </c>
      <c r="I334" s="569">
        <f t="shared" ref="I334:I341" si="231">+H334-G334</f>
        <v>0</v>
      </c>
      <c r="J334" s="667"/>
      <c r="K334" s="345" t="s">
        <v>566</v>
      </c>
      <c r="L334" s="345" t="s">
        <v>566</v>
      </c>
      <c r="M334" s="345" t="s">
        <v>566</v>
      </c>
      <c r="O334" s="776" t="str">
        <f t="shared" si="202"/>
        <v/>
      </c>
      <c r="P334" s="776" t="str">
        <f t="shared" si="203"/>
        <v/>
      </c>
      <c r="Q334" s="776" t="str">
        <f t="shared" si="204"/>
        <v/>
      </c>
    </row>
    <row r="335" spans="1:17" ht="14" customHeight="1">
      <c r="A335" s="543" t="s">
        <v>2060</v>
      </c>
      <c r="B335" s="541" t="s">
        <v>1086</v>
      </c>
      <c r="C335" s="654">
        <v>0</v>
      </c>
      <c r="D335" s="654">
        <v>0</v>
      </c>
      <c r="E335" s="531">
        <f t="shared" si="229"/>
        <v>0</v>
      </c>
      <c r="F335" s="654">
        <v>0</v>
      </c>
      <c r="G335" s="531">
        <f t="shared" si="230"/>
        <v>0</v>
      </c>
      <c r="H335" s="531">
        <f>'Production Budget - DETAILED'!G354</f>
        <v>0</v>
      </c>
      <c r="I335" s="569">
        <f t="shared" si="231"/>
        <v>0</v>
      </c>
      <c r="J335" s="667"/>
      <c r="K335" s="345" t="s">
        <v>566</v>
      </c>
      <c r="L335" s="345" t="s">
        <v>566</v>
      </c>
      <c r="M335" s="345" t="s">
        <v>566</v>
      </c>
      <c r="O335" s="776" t="str">
        <f t="shared" si="202"/>
        <v/>
      </c>
      <c r="P335" s="776" t="str">
        <f t="shared" si="203"/>
        <v/>
      </c>
      <c r="Q335" s="776" t="str">
        <f t="shared" si="204"/>
        <v/>
      </c>
    </row>
    <row r="336" spans="1:17" ht="14" customHeight="1">
      <c r="A336" s="543" t="s">
        <v>2061</v>
      </c>
      <c r="B336" s="541" t="s">
        <v>1131</v>
      </c>
      <c r="C336" s="654">
        <v>0</v>
      </c>
      <c r="D336" s="654">
        <v>0</v>
      </c>
      <c r="E336" s="531">
        <f t="shared" si="229"/>
        <v>0</v>
      </c>
      <c r="F336" s="654">
        <v>0</v>
      </c>
      <c r="G336" s="531">
        <f t="shared" si="230"/>
        <v>0</v>
      </c>
      <c r="H336" s="531">
        <f>'Production Budget - DETAILED'!G355</f>
        <v>0</v>
      </c>
      <c r="I336" s="569">
        <f t="shared" si="231"/>
        <v>0</v>
      </c>
      <c r="J336" s="667"/>
      <c r="K336" s="345" t="s">
        <v>566</v>
      </c>
      <c r="L336" s="345" t="s">
        <v>566</v>
      </c>
      <c r="M336" s="345" t="s">
        <v>566</v>
      </c>
      <c r="O336" s="776" t="str">
        <f t="shared" si="202"/>
        <v/>
      </c>
      <c r="P336" s="776" t="str">
        <f t="shared" si="203"/>
        <v/>
      </c>
      <c r="Q336" s="776" t="str">
        <f t="shared" si="204"/>
        <v/>
      </c>
    </row>
    <row r="337" spans="1:17" ht="14" customHeight="1">
      <c r="A337" s="543" t="s">
        <v>2062</v>
      </c>
      <c r="B337" s="541" t="s">
        <v>1132</v>
      </c>
      <c r="C337" s="654">
        <v>0</v>
      </c>
      <c r="D337" s="654">
        <v>0</v>
      </c>
      <c r="E337" s="531">
        <f t="shared" si="229"/>
        <v>0</v>
      </c>
      <c r="F337" s="654">
        <v>0</v>
      </c>
      <c r="G337" s="531">
        <f t="shared" si="230"/>
        <v>0</v>
      </c>
      <c r="H337" s="531">
        <f>'Production Budget - DETAILED'!G356</f>
        <v>0</v>
      </c>
      <c r="I337" s="569">
        <f t="shared" si="231"/>
        <v>0</v>
      </c>
      <c r="J337" s="667"/>
      <c r="K337" s="345" t="s">
        <v>566</v>
      </c>
      <c r="L337" s="345" t="s">
        <v>566</v>
      </c>
      <c r="M337" s="345" t="s">
        <v>566</v>
      </c>
      <c r="O337" s="776" t="str">
        <f t="shared" si="202"/>
        <v/>
      </c>
      <c r="P337" s="776" t="str">
        <f t="shared" si="203"/>
        <v/>
      </c>
      <c r="Q337" s="776" t="str">
        <f t="shared" si="204"/>
        <v/>
      </c>
    </row>
    <row r="338" spans="1:17" ht="14" customHeight="1">
      <c r="A338" s="543" t="s">
        <v>2063</v>
      </c>
      <c r="B338" s="541" t="s">
        <v>2943</v>
      </c>
      <c r="C338" s="654">
        <v>0</v>
      </c>
      <c r="D338" s="654">
        <v>0</v>
      </c>
      <c r="E338" s="531">
        <f t="shared" ref="E338:E339" si="232">+C338+D338</f>
        <v>0</v>
      </c>
      <c r="F338" s="654">
        <v>0</v>
      </c>
      <c r="G338" s="531">
        <f t="shared" ref="G338:G339" si="233">+E338+F338</f>
        <v>0</v>
      </c>
      <c r="H338" s="531">
        <f>'Production Budget - DETAILED'!G357</f>
        <v>0</v>
      </c>
      <c r="I338" s="569">
        <f t="shared" ref="I338:I339" si="234">+H338-G338</f>
        <v>0</v>
      </c>
      <c r="J338" s="667"/>
      <c r="K338" s="345" t="s">
        <v>566</v>
      </c>
      <c r="L338" s="345" t="s">
        <v>566</v>
      </c>
      <c r="M338" s="345" t="s">
        <v>566</v>
      </c>
      <c r="O338" s="776" t="str">
        <f t="shared" ref="O338:O339" si="235">IF(OR(K338="Oui",K338="Yes"),G338,"")</f>
        <v/>
      </c>
      <c r="P338" s="776" t="str">
        <f t="shared" ref="P338:P339" si="236">IF(OR(L338="Oui",L338="Yes"),G338,"")</f>
        <v/>
      </c>
      <c r="Q338" s="776" t="str">
        <f t="shared" ref="Q338:Q339" si="237">IF(OR(M338="Oui",M338="Yes"),G338,"")</f>
        <v/>
      </c>
    </row>
    <row r="339" spans="1:17" ht="14" customHeight="1">
      <c r="A339" s="543" t="s">
        <v>2941</v>
      </c>
      <c r="B339" s="466" t="s">
        <v>915</v>
      </c>
      <c r="C339" s="654">
        <v>0</v>
      </c>
      <c r="D339" s="654">
        <v>0</v>
      </c>
      <c r="E339" s="531">
        <f t="shared" si="232"/>
        <v>0</v>
      </c>
      <c r="F339" s="654">
        <v>0</v>
      </c>
      <c r="G339" s="531">
        <f t="shared" si="233"/>
        <v>0</v>
      </c>
      <c r="H339" s="531">
        <f>'Production Budget - DETAILED'!G358</f>
        <v>0</v>
      </c>
      <c r="I339" s="569">
        <f t="shared" si="234"/>
        <v>0</v>
      </c>
      <c r="J339" s="667"/>
      <c r="K339" s="345" t="s">
        <v>566</v>
      </c>
      <c r="L339" s="345" t="s">
        <v>566</v>
      </c>
      <c r="M339" s="345" t="s">
        <v>566</v>
      </c>
      <c r="O339" s="776" t="str">
        <f t="shared" si="235"/>
        <v/>
      </c>
      <c r="P339" s="776" t="str">
        <f t="shared" si="236"/>
        <v/>
      </c>
      <c r="Q339" s="776" t="str">
        <f t="shared" si="237"/>
        <v/>
      </c>
    </row>
    <row r="340" spans="1:17" ht="14" customHeight="1">
      <c r="A340" s="543" t="s">
        <v>2942</v>
      </c>
      <c r="B340" s="541" t="s">
        <v>1007</v>
      </c>
      <c r="C340" s="654">
        <v>0</v>
      </c>
      <c r="D340" s="654">
        <v>0</v>
      </c>
      <c r="E340" s="531">
        <f t="shared" si="229"/>
        <v>0</v>
      </c>
      <c r="F340" s="654">
        <v>0</v>
      </c>
      <c r="G340" s="531">
        <f t="shared" si="230"/>
        <v>0</v>
      </c>
      <c r="H340" s="531">
        <f>'Production Budget - DETAILED'!G359</f>
        <v>0</v>
      </c>
      <c r="I340" s="569">
        <f t="shared" si="231"/>
        <v>0</v>
      </c>
      <c r="J340" s="667"/>
      <c r="K340" s="345" t="s">
        <v>566</v>
      </c>
      <c r="L340" s="345" t="s">
        <v>566</v>
      </c>
      <c r="M340" s="345" t="s">
        <v>566</v>
      </c>
      <c r="O340" s="776" t="str">
        <f t="shared" si="202"/>
        <v/>
      </c>
      <c r="P340" s="776" t="str">
        <f t="shared" si="203"/>
        <v/>
      </c>
      <c r="Q340" s="776" t="str">
        <f t="shared" si="204"/>
        <v/>
      </c>
    </row>
    <row r="341" spans="1:17" ht="14" customHeight="1">
      <c r="A341" s="543" t="s">
        <v>2064</v>
      </c>
      <c r="B341" s="466" t="s">
        <v>897</v>
      </c>
      <c r="C341" s="654">
        <v>0</v>
      </c>
      <c r="D341" s="654">
        <v>0</v>
      </c>
      <c r="E341" s="531">
        <f t="shared" si="229"/>
        <v>0</v>
      </c>
      <c r="F341" s="654">
        <v>0</v>
      </c>
      <c r="G341" s="531">
        <f t="shared" si="230"/>
        <v>0</v>
      </c>
      <c r="H341" s="531">
        <f>'Production Budget - DETAILED'!G360</f>
        <v>0</v>
      </c>
      <c r="I341" s="569">
        <f t="shared" si="231"/>
        <v>0</v>
      </c>
      <c r="J341" s="667"/>
      <c r="K341" s="345" t="s">
        <v>566</v>
      </c>
      <c r="L341" s="345" t="s">
        <v>566</v>
      </c>
      <c r="M341" s="345" t="s">
        <v>566</v>
      </c>
      <c r="O341" s="776" t="str">
        <f t="shared" si="202"/>
        <v/>
      </c>
      <c r="P341" s="776" t="str">
        <f t="shared" si="203"/>
        <v/>
      </c>
      <c r="Q341" s="776" t="str">
        <f t="shared" si="204"/>
        <v/>
      </c>
    </row>
    <row r="342" spans="1:17" ht="14" customHeight="1">
      <c r="A342" s="547"/>
      <c r="B342" s="534" t="s">
        <v>2065</v>
      </c>
      <c r="C342" s="535">
        <f t="shared" ref="C342:H342" si="238">SUM(C334:C341)</f>
        <v>0</v>
      </c>
      <c r="D342" s="535">
        <f t="shared" si="238"/>
        <v>0</v>
      </c>
      <c r="E342" s="535">
        <f t="shared" si="238"/>
        <v>0</v>
      </c>
      <c r="F342" s="535">
        <f t="shared" si="238"/>
        <v>0</v>
      </c>
      <c r="G342" s="535">
        <f t="shared" si="238"/>
        <v>0</v>
      </c>
      <c r="H342" s="535">
        <f t="shared" si="238"/>
        <v>0</v>
      </c>
      <c r="I342" s="831">
        <f>+H342-G342</f>
        <v>0</v>
      </c>
      <c r="J342" s="738"/>
      <c r="K342" s="738"/>
      <c r="L342" s="738"/>
      <c r="M342" s="738"/>
      <c r="N342" s="738"/>
      <c r="O342" s="783"/>
      <c r="P342" s="783"/>
      <c r="Q342" s="783"/>
    </row>
    <row r="343" spans="1:17" ht="14" customHeight="1">
      <c r="A343" s="547"/>
      <c r="B343" s="536"/>
      <c r="C343" s="537"/>
      <c r="D343" s="537"/>
      <c r="E343" s="537"/>
      <c r="F343" s="537"/>
      <c r="G343" s="537"/>
      <c r="H343" s="537"/>
      <c r="I343" s="832"/>
      <c r="J343" s="468"/>
      <c r="K343" s="468"/>
      <c r="L343" s="468"/>
      <c r="M343" s="468"/>
      <c r="N343" s="468"/>
      <c r="O343" s="782"/>
      <c r="P343" s="782"/>
      <c r="Q343" s="782"/>
    </row>
    <row r="344" spans="1:17" ht="14" customHeight="1">
      <c r="A344" s="524" t="s">
        <v>2066</v>
      </c>
      <c r="B344" s="525" t="s">
        <v>1135</v>
      </c>
      <c r="C344" s="526"/>
      <c r="D344" s="537"/>
      <c r="E344" s="537"/>
      <c r="F344" s="537"/>
      <c r="G344" s="537"/>
      <c r="H344" s="537"/>
      <c r="I344" s="832"/>
      <c r="J344" s="468"/>
      <c r="K344" s="468"/>
      <c r="L344" s="468"/>
      <c r="M344" s="468"/>
      <c r="N344" s="468"/>
      <c r="O344" s="782"/>
      <c r="P344" s="782"/>
      <c r="Q344" s="782"/>
    </row>
    <row r="345" spans="1:17" ht="14" customHeight="1">
      <c r="A345" s="543" t="s">
        <v>2067</v>
      </c>
      <c r="B345" s="541" t="s">
        <v>2946</v>
      </c>
      <c r="C345" s="654">
        <v>0</v>
      </c>
      <c r="D345" s="654">
        <v>0</v>
      </c>
      <c r="E345" s="531">
        <f t="shared" ref="E345:E351" si="239">+C345+D345</f>
        <v>0</v>
      </c>
      <c r="F345" s="654">
        <v>0</v>
      </c>
      <c r="G345" s="531">
        <f t="shared" ref="G345:G351" si="240">+E345+F345</f>
        <v>0</v>
      </c>
      <c r="H345" s="531">
        <f>'Production Budget - DETAILED'!G365</f>
        <v>0</v>
      </c>
      <c r="I345" s="569">
        <f t="shared" ref="I345:I352" si="241">+H345-G345</f>
        <v>0</v>
      </c>
      <c r="J345" s="667"/>
      <c r="K345" s="345" t="s">
        <v>566</v>
      </c>
      <c r="L345" s="345" t="s">
        <v>566</v>
      </c>
      <c r="M345" s="345" t="s">
        <v>566</v>
      </c>
      <c r="O345" s="776" t="str">
        <f t="shared" si="202"/>
        <v/>
      </c>
      <c r="P345" s="776" t="str">
        <f t="shared" si="203"/>
        <v/>
      </c>
      <c r="Q345" s="776" t="str">
        <f t="shared" si="204"/>
        <v/>
      </c>
    </row>
    <row r="346" spans="1:17" ht="14" customHeight="1">
      <c r="A346" s="543" t="s">
        <v>2068</v>
      </c>
      <c r="B346" s="541" t="s">
        <v>2947</v>
      </c>
      <c r="C346" s="654">
        <v>0</v>
      </c>
      <c r="D346" s="654">
        <v>0</v>
      </c>
      <c r="E346" s="531">
        <f t="shared" si="239"/>
        <v>0</v>
      </c>
      <c r="F346" s="654">
        <v>0</v>
      </c>
      <c r="G346" s="531">
        <f t="shared" si="240"/>
        <v>0</v>
      </c>
      <c r="H346" s="531">
        <f>'Production Budget - DETAILED'!G366</f>
        <v>0</v>
      </c>
      <c r="I346" s="569">
        <f t="shared" si="241"/>
        <v>0</v>
      </c>
      <c r="J346" s="667"/>
      <c r="K346" s="345" t="s">
        <v>566</v>
      </c>
      <c r="L346" s="345" t="s">
        <v>566</v>
      </c>
      <c r="M346" s="345" t="s">
        <v>566</v>
      </c>
      <c r="O346" s="776" t="str">
        <f t="shared" si="202"/>
        <v/>
      </c>
      <c r="P346" s="776" t="str">
        <f t="shared" si="203"/>
        <v/>
      </c>
      <c r="Q346" s="776" t="str">
        <f t="shared" si="204"/>
        <v/>
      </c>
    </row>
    <row r="347" spans="1:17" ht="14" customHeight="1">
      <c r="A347" s="543" t="s">
        <v>2069</v>
      </c>
      <c r="B347" s="541" t="s">
        <v>1138</v>
      </c>
      <c r="C347" s="654">
        <v>0</v>
      </c>
      <c r="D347" s="654">
        <v>0</v>
      </c>
      <c r="E347" s="531">
        <f t="shared" si="239"/>
        <v>0</v>
      </c>
      <c r="F347" s="654">
        <v>0</v>
      </c>
      <c r="G347" s="531">
        <f t="shared" si="240"/>
        <v>0</v>
      </c>
      <c r="H347" s="531">
        <f>'Production Budget - DETAILED'!G367</f>
        <v>0</v>
      </c>
      <c r="I347" s="569">
        <f t="shared" si="241"/>
        <v>0</v>
      </c>
      <c r="J347" s="667"/>
      <c r="K347" s="345" t="s">
        <v>566</v>
      </c>
      <c r="L347" s="345" t="s">
        <v>566</v>
      </c>
      <c r="M347" s="345" t="s">
        <v>566</v>
      </c>
      <c r="O347" s="776" t="str">
        <f t="shared" si="202"/>
        <v/>
      </c>
      <c r="P347" s="776" t="str">
        <f t="shared" si="203"/>
        <v/>
      </c>
      <c r="Q347" s="776" t="str">
        <f t="shared" si="204"/>
        <v/>
      </c>
    </row>
    <row r="348" spans="1:17" ht="14" customHeight="1">
      <c r="A348" s="543" t="s">
        <v>2070</v>
      </c>
      <c r="B348" s="541" t="s">
        <v>1139</v>
      </c>
      <c r="C348" s="654">
        <v>0</v>
      </c>
      <c r="D348" s="654">
        <v>0</v>
      </c>
      <c r="E348" s="531">
        <f t="shared" si="239"/>
        <v>0</v>
      </c>
      <c r="F348" s="654">
        <v>0</v>
      </c>
      <c r="G348" s="531">
        <f t="shared" si="240"/>
        <v>0</v>
      </c>
      <c r="H348" s="531">
        <f>'Production Budget - DETAILED'!G368</f>
        <v>0</v>
      </c>
      <c r="I348" s="569">
        <f t="shared" ref="I348:I349" si="242">+H348-G348</f>
        <v>0</v>
      </c>
      <c r="J348" s="667"/>
      <c r="K348" s="345" t="s">
        <v>566</v>
      </c>
      <c r="L348" s="345" t="s">
        <v>566</v>
      </c>
      <c r="M348" s="345" t="s">
        <v>566</v>
      </c>
      <c r="O348" s="776" t="str">
        <f t="shared" ref="O348:O349" si="243">IF(OR(K348="Oui",K348="Yes"),G348,"")</f>
        <v/>
      </c>
      <c r="P348" s="776" t="str">
        <f t="shared" ref="P348:P349" si="244">IF(OR(L348="Oui",L348="Yes"),G348,"")</f>
        <v/>
      </c>
      <c r="Q348" s="776" t="str">
        <f t="shared" ref="Q348:Q349" si="245">IF(OR(M348="Oui",M348="Yes"),G348,"")</f>
        <v/>
      </c>
    </row>
    <row r="349" spans="1:17" ht="14" customHeight="1">
      <c r="A349" s="543" t="s">
        <v>2944</v>
      </c>
      <c r="B349" s="466" t="s">
        <v>915</v>
      </c>
      <c r="C349" s="654">
        <v>0</v>
      </c>
      <c r="D349" s="654">
        <v>0</v>
      </c>
      <c r="E349" s="531">
        <f t="shared" si="239"/>
        <v>0</v>
      </c>
      <c r="F349" s="654">
        <v>0</v>
      </c>
      <c r="G349" s="531">
        <f t="shared" si="240"/>
        <v>0</v>
      </c>
      <c r="H349" s="531">
        <f>'Production Budget - DETAILED'!G369</f>
        <v>0</v>
      </c>
      <c r="I349" s="569">
        <f t="shared" si="242"/>
        <v>0</v>
      </c>
      <c r="J349" s="667"/>
      <c r="K349" s="345" t="s">
        <v>566</v>
      </c>
      <c r="L349" s="345" t="s">
        <v>566</v>
      </c>
      <c r="M349" s="345" t="s">
        <v>566</v>
      </c>
      <c r="O349" s="776" t="str">
        <f t="shared" si="243"/>
        <v/>
      </c>
      <c r="P349" s="776" t="str">
        <f t="shared" si="244"/>
        <v/>
      </c>
      <c r="Q349" s="776" t="str">
        <f t="shared" si="245"/>
        <v/>
      </c>
    </row>
    <row r="350" spans="1:17" ht="14" customHeight="1">
      <c r="A350" s="543" t="s">
        <v>2945</v>
      </c>
      <c r="B350" s="541" t="s">
        <v>1007</v>
      </c>
      <c r="C350" s="654">
        <v>0</v>
      </c>
      <c r="D350" s="654">
        <v>0</v>
      </c>
      <c r="E350" s="531">
        <f t="shared" si="239"/>
        <v>0</v>
      </c>
      <c r="F350" s="654">
        <v>0</v>
      </c>
      <c r="G350" s="531">
        <f t="shared" si="240"/>
        <v>0</v>
      </c>
      <c r="H350" s="531">
        <f>'Production Budget - DETAILED'!G370</f>
        <v>0</v>
      </c>
      <c r="I350" s="569">
        <f t="shared" si="241"/>
        <v>0</v>
      </c>
      <c r="J350" s="667"/>
      <c r="K350" s="345" t="s">
        <v>566</v>
      </c>
      <c r="L350" s="345" t="s">
        <v>566</v>
      </c>
      <c r="M350" s="345" t="s">
        <v>566</v>
      </c>
      <c r="O350" s="776" t="str">
        <f t="shared" si="202"/>
        <v/>
      </c>
      <c r="P350" s="776" t="str">
        <f t="shared" si="203"/>
        <v/>
      </c>
      <c r="Q350" s="776" t="str">
        <f t="shared" si="204"/>
        <v/>
      </c>
    </row>
    <row r="351" spans="1:17" ht="14" customHeight="1">
      <c r="A351" s="543" t="s">
        <v>2071</v>
      </c>
      <c r="B351" s="466" t="s">
        <v>897</v>
      </c>
      <c r="C351" s="654">
        <v>0</v>
      </c>
      <c r="D351" s="654">
        <v>0</v>
      </c>
      <c r="E351" s="531">
        <f t="shared" si="239"/>
        <v>0</v>
      </c>
      <c r="F351" s="654">
        <v>0</v>
      </c>
      <c r="G351" s="531">
        <f t="shared" si="240"/>
        <v>0</v>
      </c>
      <c r="H351" s="531">
        <f>'Production Budget - DETAILED'!G371</f>
        <v>0</v>
      </c>
      <c r="I351" s="569">
        <f t="shared" si="241"/>
        <v>0</v>
      </c>
      <c r="J351" s="667"/>
      <c r="K351" s="345" t="s">
        <v>566</v>
      </c>
      <c r="L351" s="345" t="s">
        <v>566</v>
      </c>
      <c r="M351" s="345" t="s">
        <v>566</v>
      </c>
      <c r="O351" s="776" t="str">
        <f t="shared" si="202"/>
        <v/>
      </c>
      <c r="P351" s="776" t="str">
        <f t="shared" si="203"/>
        <v/>
      </c>
      <c r="Q351" s="776" t="str">
        <f t="shared" si="204"/>
        <v/>
      </c>
    </row>
    <row r="352" spans="1:17" ht="14" customHeight="1">
      <c r="A352" s="547"/>
      <c r="B352" s="534" t="s">
        <v>2072</v>
      </c>
      <c r="C352" s="535">
        <f t="shared" ref="C352:H352" si="246">SUM(C345:C351)</f>
        <v>0</v>
      </c>
      <c r="D352" s="535">
        <f t="shared" si="246"/>
        <v>0</v>
      </c>
      <c r="E352" s="535">
        <f t="shared" si="246"/>
        <v>0</v>
      </c>
      <c r="F352" s="535">
        <f t="shared" si="246"/>
        <v>0</v>
      </c>
      <c r="G352" s="535">
        <f t="shared" si="246"/>
        <v>0</v>
      </c>
      <c r="H352" s="535">
        <f t="shared" si="246"/>
        <v>0</v>
      </c>
      <c r="I352" s="831">
        <f t="shared" si="241"/>
        <v>0</v>
      </c>
      <c r="J352" s="738"/>
      <c r="K352" s="738"/>
      <c r="L352" s="738"/>
      <c r="M352" s="738"/>
      <c r="N352" s="738"/>
      <c r="O352" s="783"/>
      <c r="P352" s="783"/>
      <c r="Q352" s="783"/>
    </row>
    <row r="353" spans="1:17" ht="14" customHeight="1">
      <c r="A353" s="547"/>
      <c r="B353" s="536"/>
      <c r="C353" s="537"/>
      <c r="D353" s="537"/>
      <c r="E353" s="537"/>
      <c r="F353" s="537"/>
      <c r="G353" s="537"/>
      <c r="H353" s="537"/>
      <c r="I353" s="832"/>
      <c r="J353" s="468"/>
      <c r="K353" s="468"/>
      <c r="L353" s="468"/>
      <c r="M353" s="468"/>
      <c r="N353" s="468"/>
      <c r="O353" s="782"/>
      <c r="P353" s="782"/>
      <c r="Q353" s="782"/>
    </row>
    <row r="354" spans="1:17" ht="14" customHeight="1">
      <c r="A354" s="524" t="s">
        <v>2073</v>
      </c>
      <c r="B354" s="525" t="s">
        <v>1141</v>
      </c>
      <c r="C354" s="526"/>
      <c r="D354" s="537"/>
      <c r="E354" s="537"/>
      <c r="F354" s="537"/>
      <c r="G354" s="537"/>
      <c r="H354" s="537"/>
      <c r="I354" s="832"/>
      <c r="J354" s="468"/>
      <c r="K354" s="468"/>
      <c r="L354" s="468"/>
      <c r="M354" s="468"/>
      <c r="N354" s="468"/>
      <c r="O354" s="782"/>
      <c r="P354" s="782"/>
      <c r="Q354" s="782"/>
    </row>
    <row r="355" spans="1:17" ht="14" customHeight="1">
      <c r="A355" s="543" t="s">
        <v>2074</v>
      </c>
      <c r="B355" s="541" t="s">
        <v>2581</v>
      </c>
      <c r="C355" s="654">
        <v>0</v>
      </c>
      <c r="D355" s="654">
        <v>0</v>
      </c>
      <c r="E355" s="531">
        <f>+C355+D355</f>
        <v>0</v>
      </c>
      <c r="F355" s="654">
        <v>0</v>
      </c>
      <c r="G355" s="531">
        <f>+E355+F355</f>
        <v>0</v>
      </c>
      <c r="H355" s="531">
        <f>'Production Budget - DETAILED'!G376</f>
        <v>0</v>
      </c>
      <c r="I355" s="569">
        <f>+H355-G355</f>
        <v>0</v>
      </c>
      <c r="J355" s="667"/>
      <c r="K355" s="345" t="s">
        <v>566</v>
      </c>
      <c r="L355" s="345" t="s">
        <v>566</v>
      </c>
      <c r="M355" s="345" t="s">
        <v>566</v>
      </c>
      <c r="O355" s="776" t="str">
        <f t="shared" si="202"/>
        <v/>
      </c>
      <c r="P355" s="776" t="str">
        <f t="shared" si="203"/>
        <v/>
      </c>
      <c r="Q355" s="776" t="str">
        <f t="shared" si="204"/>
        <v/>
      </c>
    </row>
    <row r="356" spans="1:17" ht="14" customHeight="1">
      <c r="A356" s="543" t="s">
        <v>2075</v>
      </c>
      <c r="B356" s="541" t="s">
        <v>2582</v>
      </c>
      <c r="C356" s="654">
        <v>0</v>
      </c>
      <c r="D356" s="654">
        <v>0</v>
      </c>
      <c r="E356" s="531">
        <f>+C356+D356</f>
        <v>0</v>
      </c>
      <c r="F356" s="654">
        <v>0</v>
      </c>
      <c r="G356" s="531">
        <f>+E356+F356</f>
        <v>0</v>
      </c>
      <c r="H356" s="531">
        <f>'Production Budget - DETAILED'!G386</f>
        <v>0</v>
      </c>
      <c r="I356" s="569">
        <f>+H356-G356</f>
        <v>0</v>
      </c>
      <c r="J356" s="667"/>
      <c r="K356" s="345" t="s">
        <v>566</v>
      </c>
      <c r="L356" s="345" t="s">
        <v>566</v>
      </c>
      <c r="M356" s="345" t="s">
        <v>566</v>
      </c>
      <c r="O356" s="776" t="str">
        <f t="shared" si="202"/>
        <v/>
      </c>
      <c r="P356" s="776" t="str">
        <f t="shared" si="203"/>
        <v/>
      </c>
      <c r="Q356" s="776" t="str">
        <f t="shared" si="204"/>
        <v/>
      </c>
    </row>
    <row r="357" spans="1:17" ht="14" customHeight="1">
      <c r="A357" s="543" t="s">
        <v>2076</v>
      </c>
      <c r="B357" s="466" t="s">
        <v>1064</v>
      </c>
      <c r="C357" s="654">
        <v>0</v>
      </c>
      <c r="D357" s="654">
        <v>0</v>
      </c>
      <c r="E357" s="531">
        <f>+C357+D357</f>
        <v>0</v>
      </c>
      <c r="F357" s="654">
        <v>0</v>
      </c>
      <c r="G357" s="531">
        <f>+E357+F357</f>
        <v>0</v>
      </c>
      <c r="H357" s="531">
        <f>'Production Budget - DETAILED'!G394</f>
        <v>0</v>
      </c>
      <c r="I357" s="569">
        <f>+H357-G357</f>
        <v>0</v>
      </c>
      <c r="J357" s="667"/>
      <c r="K357" s="345" t="s">
        <v>566</v>
      </c>
      <c r="L357" s="345" t="s">
        <v>566</v>
      </c>
      <c r="M357" s="345" t="s">
        <v>566</v>
      </c>
      <c r="O357" s="776" t="str">
        <f t="shared" si="202"/>
        <v/>
      </c>
      <c r="P357" s="776" t="str">
        <f t="shared" si="203"/>
        <v/>
      </c>
      <c r="Q357" s="776" t="str">
        <f t="shared" si="204"/>
        <v/>
      </c>
    </row>
    <row r="358" spans="1:17" ht="14" customHeight="1">
      <c r="A358" s="547"/>
      <c r="B358" s="534" t="s">
        <v>2077</v>
      </c>
      <c r="C358" s="535">
        <f t="shared" ref="C358:H358" si="247">SUM(C355:C357)</f>
        <v>0</v>
      </c>
      <c r="D358" s="535">
        <f t="shared" si="247"/>
        <v>0</v>
      </c>
      <c r="E358" s="535">
        <f t="shared" si="247"/>
        <v>0</v>
      </c>
      <c r="F358" s="535">
        <f t="shared" si="247"/>
        <v>0</v>
      </c>
      <c r="G358" s="535">
        <f t="shared" si="247"/>
        <v>0</v>
      </c>
      <c r="H358" s="535">
        <f t="shared" si="247"/>
        <v>0</v>
      </c>
      <c r="I358" s="831">
        <f>+H358-G358</f>
        <v>0</v>
      </c>
      <c r="J358" s="738"/>
      <c r="K358" s="738"/>
      <c r="L358" s="738"/>
      <c r="M358" s="738"/>
      <c r="N358" s="738"/>
      <c r="O358" s="783"/>
      <c r="P358" s="783"/>
      <c r="Q358" s="783"/>
    </row>
    <row r="359" spans="1:17" ht="14" customHeight="1">
      <c r="A359" s="547"/>
      <c r="B359" s="536"/>
      <c r="C359" s="537"/>
      <c r="D359" s="537"/>
      <c r="E359" s="537"/>
      <c r="F359" s="537"/>
      <c r="G359" s="537"/>
      <c r="H359" s="537"/>
      <c r="I359" s="832"/>
      <c r="J359" s="468"/>
      <c r="K359" s="468"/>
      <c r="L359" s="468"/>
      <c r="M359" s="468"/>
      <c r="N359" s="468"/>
      <c r="O359" s="782"/>
      <c r="P359" s="782"/>
      <c r="Q359" s="782"/>
    </row>
    <row r="360" spans="1:17" ht="14" customHeight="1">
      <c r="A360" s="524" t="s">
        <v>2078</v>
      </c>
      <c r="B360" s="525" t="s">
        <v>1151</v>
      </c>
      <c r="C360" s="526"/>
      <c r="D360" s="537"/>
      <c r="E360" s="537"/>
      <c r="F360" s="537"/>
      <c r="G360" s="537"/>
      <c r="H360" s="537"/>
      <c r="I360" s="832"/>
      <c r="J360" s="468"/>
      <c r="K360" s="468"/>
      <c r="L360" s="468"/>
      <c r="M360" s="468"/>
      <c r="N360" s="468"/>
      <c r="O360" s="782"/>
      <c r="P360" s="782"/>
      <c r="Q360" s="782"/>
    </row>
    <row r="361" spans="1:17" ht="14" customHeight="1">
      <c r="A361" s="543" t="s">
        <v>2079</v>
      </c>
      <c r="B361" s="541" t="s">
        <v>1152</v>
      </c>
      <c r="C361" s="654">
        <v>0</v>
      </c>
      <c r="D361" s="654">
        <v>0</v>
      </c>
      <c r="E361" s="531">
        <f>+C361+D361</f>
        <v>0</v>
      </c>
      <c r="F361" s="654">
        <v>0</v>
      </c>
      <c r="G361" s="531">
        <f t="shared" ref="G361:G376" si="248">+E361+F361</f>
        <v>0</v>
      </c>
      <c r="H361" s="531">
        <f>'Production Budget - DETAILED'!G399</f>
        <v>0</v>
      </c>
      <c r="I361" s="569">
        <f t="shared" ref="I361:I376" si="249">+H361-G361</f>
        <v>0</v>
      </c>
      <c r="J361" s="667"/>
      <c r="K361" s="345" t="s">
        <v>566</v>
      </c>
      <c r="L361" s="345" t="s">
        <v>566</v>
      </c>
      <c r="M361" s="345" t="s">
        <v>566</v>
      </c>
      <c r="O361" s="776" t="str">
        <f t="shared" si="202"/>
        <v/>
      </c>
      <c r="P361" s="776" t="str">
        <f t="shared" si="203"/>
        <v/>
      </c>
      <c r="Q361" s="776" t="str">
        <f t="shared" si="204"/>
        <v/>
      </c>
    </row>
    <row r="362" spans="1:17" ht="14" customHeight="1">
      <c r="A362" s="543" t="s">
        <v>2080</v>
      </c>
      <c r="B362" s="541" t="s">
        <v>1153</v>
      </c>
      <c r="C362" s="654">
        <v>0</v>
      </c>
      <c r="D362" s="654">
        <v>0</v>
      </c>
      <c r="E362" s="531">
        <f t="shared" ref="E362:E376" si="250">+C362+D362</f>
        <v>0</v>
      </c>
      <c r="F362" s="654">
        <v>0</v>
      </c>
      <c r="G362" s="531">
        <f t="shared" si="248"/>
        <v>0</v>
      </c>
      <c r="H362" s="531">
        <f>'Production Budget - DETAILED'!G400</f>
        <v>0</v>
      </c>
      <c r="I362" s="569">
        <f t="shared" si="249"/>
        <v>0</v>
      </c>
      <c r="J362" s="667"/>
      <c r="K362" s="345" t="s">
        <v>566</v>
      </c>
      <c r="L362" s="345" t="s">
        <v>566</v>
      </c>
      <c r="M362" s="345" t="s">
        <v>566</v>
      </c>
      <c r="O362" s="776" t="str">
        <f t="shared" si="202"/>
        <v/>
      </c>
      <c r="P362" s="776" t="str">
        <f t="shared" si="203"/>
        <v/>
      </c>
      <c r="Q362" s="776" t="str">
        <f t="shared" si="204"/>
        <v/>
      </c>
    </row>
    <row r="363" spans="1:17" ht="14" customHeight="1">
      <c r="A363" s="543" t="s">
        <v>2081</v>
      </c>
      <c r="B363" s="541" t="s">
        <v>1154</v>
      </c>
      <c r="C363" s="654">
        <v>0</v>
      </c>
      <c r="D363" s="654">
        <v>0</v>
      </c>
      <c r="E363" s="531">
        <f t="shared" si="250"/>
        <v>0</v>
      </c>
      <c r="F363" s="654">
        <v>0</v>
      </c>
      <c r="G363" s="531">
        <f t="shared" si="248"/>
        <v>0</v>
      </c>
      <c r="H363" s="531">
        <f>'Production Budget - DETAILED'!G401</f>
        <v>0</v>
      </c>
      <c r="I363" s="569">
        <f t="shared" si="249"/>
        <v>0</v>
      </c>
      <c r="J363" s="667"/>
      <c r="K363" s="345" t="s">
        <v>566</v>
      </c>
      <c r="L363" s="345" t="s">
        <v>566</v>
      </c>
      <c r="M363" s="345" t="s">
        <v>566</v>
      </c>
      <c r="O363" s="776" t="str">
        <f t="shared" si="202"/>
        <v/>
      </c>
      <c r="P363" s="776" t="str">
        <f t="shared" si="203"/>
        <v/>
      </c>
      <c r="Q363" s="776" t="str">
        <f t="shared" si="204"/>
        <v/>
      </c>
    </row>
    <row r="364" spans="1:17" ht="14" customHeight="1">
      <c r="A364" s="543" t="s">
        <v>2082</v>
      </c>
      <c r="B364" s="541" t="s">
        <v>1155</v>
      </c>
      <c r="C364" s="654">
        <v>0</v>
      </c>
      <c r="D364" s="654">
        <v>0</v>
      </c>
      <c r="E364" s="531">
        <f t="shared" si="250"/>
        <v>0</v>
      </c>
      <c r="F364" s="654">
        <v>0</v>
      </c>
      <c r="G364" s="531">
        <f t="shared" si="248"/>
        <v>0</v>
      </c>
      <c r="H364" s="531">
        <f>'Production Budget - DETAILED'!G402</f>
        <v>0</v>
      </c>
      <c r="I364" s="569">
        <f t="shared" si="249"/>
        <v>0</v>
      </c>
      <c r="J364" s="667"/>
      <c r="K364" s="345" t="s">
        <v>566</v>
      </c>
      <c r="L364" s="345" t="s">
        <v>566</v>
      </c>
      <c r="M364" s="345" t="s">
        <v>566</v>
      </c>
      <c r="O364" s="776" t="str">
        <f t="shared" si="202"/>
        <v/>
      </c>
      <c r="P364" s="776" t="str">
        <f t="shared" si="203"/>
        <v/>
      </c>
      <c r="Q364" s="776" t="str">
        <f t="shared" si="204"/>
        <v/>
      </c>
    </row>
    <row r="365" spans="1:17" ht="14" customHeight="1">
      <c r="A365" s="543" t="s">
        <v>2083</v>
      </c>
      <c r="B365" s="541" t="s">
        <v>1156</v>
      </c>
      <c r="C365" s="654">
        <v>0</v>
      </c>
      <c r="D365" s="654">
        <v>0</v>
      </c>
      <c r="E365" s="531">
        <f t="shared" si="250"/>
        <v>0</v>
      </c>
      <c r="F365" s="654">
        <v>0</v>
      </c>
      <c r="G365" s="531">
        <f t="shared" si="248"/>
        <v>0</v>
      </c>
      <c r="H365" s="531">
        <f>'Production Budget - DETAILED'!G403</f>
        <v>0</v>
      </c>
      <c r="I365" s="569">
        <f t="shared" si="249"/>
        <v>0</v>
      </c>
      <c r="J365" s="667"/>
      <c r="K365" s="345" t="s">
        <v>566</v>
      </c>
      <c r="L365" s="345" t="s">
        <v>566</v>
      </c>
      <c r="M365" s="345" t="s">
        <v>566</v>
      </c>
      <c r="O365" s="776" t="str">
        <f t="shared" si="202"/>
        <v/>
      </c>
      <c r="P365" s="776" t="str">
        <f t="shared" si="203"/>
        <v/>
      </c>
      <c r="Q365" s="776" t="str">
        <f t="shared" si="204"/>
        <v/>
      </c>
    </row>
    <row r="366" spans="1:17" ht="14" customHeight="1">
      <c r="A366" s="543" t="s">
        <v>2084</v>
      </c>
      <c r="B366" s="541" t="s">
        <v>1157</v>
      </c>
      <c r="C366" s="654">
        <v>0</v>
      </c>
      <c r="D366" s="654">
        <v>0</v>
      </c>
      <c r="E366" s="531">
        <f t="shared" si="250"/>
        <v>0</v>
      </c>
      <c r="F366" s="654">
        <v>0</v>
      </c>
      <c r="G366" s="531">
        <f t="shared" si="248"/>
        <v>0</v>
      </c>
      <c r="H366" s="531">
        <f>'Production Budget - DETAILED'!G404</f>
        <v>0</v>
      </c>
      <c r="I366" s="569">
        <f t="shared" si="249"/>
        <v>0</v>
      </c>
      <c r="J366" s="667"/>
      <c r="K366" s="345" t="s">
        <v>566</v>
      </c>
      <c r="L366" s="345" t="s">
        <v>566</v>
      </c>
      <c r="M366" s="345" t="s">
        <v>566</v>
      </c>
      <c r="O366" s="776" t="str">
        <f t="shared" si="202"/>
        <v/>
      </c>
      <c r="P366" s="776" t="str">
        <f t="shared" si="203"/>
        <v/>
      </c>
      <c r="Q366" s="776" t="str">
        <f t="shared" si="204"/>
        <v/>
      </c>
    </row>
    <row r="367" spans="1:17" ht="13.75" customHeight="1">
      <c r="A367" s="543" t="s">
        <v>2085</v>
      </c>
      <c r="B367" s="541" t="s">
        <v>1158</v>
      </c>
      <c r="C367" s="654">
        <v>0</v>
      </c>
      <c r="D367" s="654">
        <v>0</v>
      </c>
      <c r="E367" s="531">
        <f t="shared" si="250"/>
        <v>0</v>
      </c>
      <c r="F367" s="654">
        <v>0</v>
      </c>
      <c r="G367" s="531">
        <f t="shared" si="248"/>
        <v>0</v>
      </c>
      <c r="H367" s="531">
        <f>'Production Budget - DETAILED'!G405</f>
        <v>0</v>
      </c>
      <c r="I367" s="569">
        <f t="shared" si="249"/>
        <v>0</v>
      </c>
      <c r="J367" s="667"/>
      <c r="K367" s="345" t="s">
        <v>566</v>
      </c>
      <c r="L367" s="345" t="s">
        <v>566</v>
      </c>
      <c r="M367" s="345" t="s">
        <v>566</v>
      </c>
      <c r="O367" s="776" t="str">
        <f t="shared" si="202"/>
        <v/>
      </c>
      <c r="P367" s="776" t="str">
        <f t="shared" si="203"/>
        <v/>
      </c>
      <c r="Q367" s="776" t="str">
        <f t="shared" si="204"/>
        <v/>
      </c>
    </row>
    <row r="368" spans="1:17" ht="14" customHeight="1">
      <c r="A368" s="543" t="s">
        <v>2948</v>
      </c>
      <c r="B368" s="541" t="s">
        <v>735</v>
      </c>
      <c r="C368" s="654">
        <v>0</v>
      </c>
      <c r="D368" s="654">
        <v>0</v>
      </c>
      <c r="E368" s="531">
        <f t="shared" si="250"/>
        <v>0</v>
      </c>
      <c r="F368" s="654">
        <v>0</v>
      </c>
      <c r="G368" s="531">
        <f t="shared" si="248"/>
        <v>0</v>
      </c>
      <c r="H368" s="531">
        <f>'Production Budget - DETAILED'!G406</f>
        <v>0</v>
      </c>
      <c r="I368" s="569">
        <f t="shared" si="249"/>
        <v>0</v>
      </c>
      <c r="J368" s="667"/>
      <c r="K368" s="345" t="s">
        <v>566</v>
      </c>
      <c r="L368" s="345" t="s">
        <v>566</v>
      </c>
      <c r="M368" s="345" t="s">
        <v>566</v>
      </c>
      <c r="O368" s="776" t="str">
        <f t="shared" si="202"/>
        <v/>
      </c>
      <c r="P368" s="776" t="str">
        <f t="shared" si="203"/>
        <v/>
      </c>
      <c r="Q368" s="776" t="str">
        <f t="shared" si="204"/>
        <v/>
      </c>
    </row>
    <row r="369" spans="1:17" ht="14" customHeight="1">
      <c r="A369" s="543" t="s">
        <v>2086</v>
      </c>
      <c r="B369" s="541" t="s">
        <v>1159</v>
      </c>
      <c r="C369" s="654">
        <v>0</v>
      </c>
      <c r="D369" s="654">
        <v>0</v>
      </c>
      <c r="E369" s="531">
        <f t="shared" si="250"/>
        <v>0</v>
      </c>
      <c r="F369" s="654">
        <v>0</v>
      </c>
      <c r="G369" s="531">
        <f t="shared" si="248"/>
        <v>0</v>
      </c>
      <c r="H369" s="531">
        <f>'Production Budget - DETAILED'!G407</f>
        <v>0</v>
      </c>
      <c r="I369" s="569">
        <f t="shared" si="249"/>
        <v>0</v>
      </c>
      <c r="J369" s="667"/>
      <c r="K369" s="345" t="s">
        <v>566</v>
      </c>
      <c r="L369" s="345" t="s">
        <v>566</v>
      </c>
      <c r="M369" s="345" t="s">
        <v>566</v>
      </c>
      <c r="O369" s="776" t="str">
        <f t="shared" si="202"/>
        <v/>
      </c>
      <c r="P369" s="776" t="str">
        <f t="shared" si="203"/>
        <v/>
      </c>
      <c r="Q369" s="776" t="str">
        <f t="shared" si="204"/>
        <v/>
      </c>
    </row>
    <row r="370" spans="1:17" ht="14" customHeight="1">
      <c r="A370" s="543" t="s">
        <v>2087</v>
      </c>
      <c r="B370" s="541" t="s">
        <v>2951</v>
      </c>
      <c r="C370" s="654">
        <v>0</v>
      </c>
      <c r="D370" s="654">
        <v>0</v>
      </c>
      <c r="E370" s="531">
        <f t="shared" ref="E370:E375" si="251">+C370+D370</f>
        <v>0</v>
      </c>
      <c r="F370" s="654">
        <v>0</v>
      </c>
      <c r="G370" s="531">
        <f t="shared" ref="G370:G372" si="252">+E370+F370</f>
        <v>0</v>
      </c>
      <c r="H370" s="531">
        <f>'Production Budget - DETAILED'!G408</f>
        <v>0</v>
      </c>
      <c r="I370" s="569">
        <f t="shared" ref="I370:I372" si="253">+H370-G370</f>
        <v>0</v>
      </c>
      <c r="J370" s="667"/>
      <c r="K370" s="345" t="s">
        <v>566</v>
      </c>
      <c r="L370" s="345" t="s">
        <v>566</v>
      </c>
      <c r="M370" s="345" t="s">
        <v>566</v>
      </c>
      <c r="O370" s="776" t="str">
        <f t="shared" ref="O370:O372" si="254">IF(OR(K370="Oui",K370="Yes"),G370,"")</f>
        <v/>
      </c>
      <c r="P370" s="776" t="str">
        <f t="shared" ref="P370:P372" si="255">IF(OR(L370="Oui",L370="Yes"),G370,"")</f>
        <v/>
      </c>
      <c r="Q370" s="776" t="str">
        <f t="shared" ref="Q370:Q372" si="256">IF(OR(M370="Oui",M370="Yes"),G370,"")</f>
        <v/>
      </c>
    </row>
    <row r="371" spans="1:17" ht="14" customHeight="1">
      <c r="A371" s="543" t="s">
        <v>2088</v>
      </c>
      <c r="B371" s="541" t="s">
        <v>1161</v>
      </c>
      <c r="C371" s="654">
        <v>0</v>
      </c>
      <c r="D371" s="654">
        <v>0</v>
      </c>
      <c r="E371" s="531">
        <f t="shared" si="251"/>
        <v>0</v>
      </c>
      <c r="F371" s="654">
        <v>0</v>
      </c>
      <c r="G371" s="531">
        <f t="shared" si="252"/>
        <v>0</v>
      </c>
      <c r="H371" s="531">
        <f>'Production Budget - DETAILED'!G409</f>
        <v>0</v>
      </c>
      <c r="I371" s="569">
        <f t="shared" si="253"/>
        <v>0</v>
      </c>
      <c r="J371" s="667"/>
      <c r="K371" s="345" t="s">
        <v>566</v>
      </c>
      <c r="L371" s="345" t="s">
        <v>566</v>
      </c>
      <c r="M371" s="345" t="s">
        <v>566</v>
      </c>
      <c r="O371" s="776" t="str">
        <f t="shared" si="254"/>
        <v/>
      </c>
      <c r="P371" s="776" t="str">
        <f t="shared" si="255"/>
        <v/>
      </c>
      <c r="Q371" s="776" t="str">
        <f t="shared" si="256"/>
        <v/>
      </c>
    </row>
    <row r="372" spans="1:17" ht="14" customHeight="1">
      <c r="A372" s="543" t="s">
        <v>2949</v>
      </c>
      <c r="B372" s="541" t="s">
        <v>2952</v>
      </c>
      <c r="C372" s="654">
        <v>0</v>
      </c>
      <c r="D372" s="654">
        <v>0</v>
      </c>
      <c r="E372" s="531">
        <f t="shared" si="251"/>
        <v>0</v>
      </c>
      <c r="F372" s="654">
        <v>0</v>
      </c>
      <c r="G372" s="531">
        <f t="shared" si="252"/>
        <v>0</v>
      </c>
      <c r="H372" s="531">
        <f>'Production Budget - DETAILED'!G410</f>
        <v>0</v>
      </c>
      <c r="I372" s="569">
        <f t="shared" si="253"/>
        <v>0</v>
      </c>
      <c r="J372" s="667"/>
      <c r="K372" s="345" t="s">
        <v>566</v>
      </c>
      <c r="L372" s="345" t="s">
        <v>566</v>
      </c>
      <c r="M372" s="345" t="s">
        <v>566</v>
      </c>
      <c r="O372" s="776" t="str">
        <f t="shared" si="254"/>
        <v/>
      </c>
      <c r="P372" s="776" t="str">
        <f t="shared" si="255"/>
        <v/>
      </c>
      <c r="Q372" s="776" t="str">
        <f t="shared" si="256"/>
        <v/>
      </c>
    </row>
    <row r="373" spans="1:17" ht="14" customHeight="1">
      <c r="A373" s="543" t="s">
        <v>2089</v>
      </c>
      <c r="B373" s="541" t="s">
        <v>1163</v>
      </c>
      <c r="C373" s="654">
        <v>0</v>
      </c>
      <c r="D373" s="654">
        <v>0</v>
      </c>
      <c r="E373" s="531">
        <f t="shared" si="251"/>
        <v>0</v>
      </c>
      <c r="F373" s="654">
        <v>0</v>
      </c>
      <c r="G373" s="531">
        <f t="shared" si="248"/>
        <v>0</v>
      </c>
      <c r="H373" s="531">
        <f>'Production Budget - DETAILED'!G411</f>
        <v>0</v>
      </c>
      <c r="I373" s="569">
        <f t="shared" si="249"/>
        <v>0</v>
      </c>
      <c r="J373" s="667"/>
      <c r="K373" s="345" t="s">
        <v>566</v>
      </c>
      <c r="L373" s="345" t="s">
        <v>566</v>
      </c>
      <c r="M373" s="345" t="s">
        <v>566</v>
      </c>
      <c r="O373" s="776" t="str">
        <f t="shared" si="202"/>
        <v/>
      </c>
      <c r="P373" s="776" t="str">
        <f t="shared" si="203"/>
        <v/>
      </c>
      <c r="Q373" s="776" t="str">
        <f t="shared" si="204"/>
        <v/>
      </c>
    </row>
    <row r="374" spans="1:17" ht="14" customHeight="1">
      <c r="A374" s="543" t="s">
        <v>2950</v>
      </c>
      <c r="B374" s="541" t="s">
        <v>1164</v>
      </c>
      <c r="C374" s="654">
        <v>0</v>
      </c>
      <c r="D374" s="654">
        <v>0</v>
      </c>
      <c r="E374" s="531">
        <f t="shared" si="251"/>
        <v>0</v>
      </c>
      <c r="F374" s="654">
        <v>0</v>
      </c>
      <c r="G374" s="531">
        <f t="shared" si="248"/>
        <v>0</v>
      </c>
      <c r="H374" s="531">
        <f>'Production Budget - DETAILED'!G412</f>
        <v>0</v>
      </c>
      <c r="I374" s="569">
        <f t="shared" si="249"/>
        <v>0</v>
      </c>
      <c r="J374" s="667"/>
      <c r="K374" s="345" t="s">
        <v>566</v>
      </c>
      <c r="L374" s="345" t="s">
        <v>566</v>
      </c>
      <c r="M374" s="345" t="s">
        <v>566</v>
      </c>
      <c r="O374" s="776" t="str">
        <f t="shared" si="202"/>
        <v/>
      </c>
      <c r="P374" s="776" t="str">
        <f t="shared" si="203"/>
        <v/>
      </c>
      <c r="Q374" s="776" t="str">
        <f t="shared" si="204"/>
        <v/>
      </c>
    </row>
    <row r="375" spans="1:17" ht="14" customHeight="1">
      <c r="A375" s="543" t="s">
        <v>2090</v>
      </c>
      <c r="B375" s="541" t="s">
        <v>1165</v>
      </c>
      <c r="C375" s="654">
        <v>0</v>
      </c>
      <c r="D375" s="654">
        <v>0</v>
      </c>
      <c r="E375" s="531">
        <f t="shared" si="251"/>
        <v>0</v>
      </c>
      <c r="F375" s="654">
        <v>0</v>
      </c>
      <c r="G375" s="531">
        <f t="shared" si="248"/>
        <v>0</v>
      </c>
      <c r="H375" s="531">
        <f>'Production Budget - DETAILED'!G413</f>
        <v>0</v>
      </c>
      <c r="I375" s="569">
        <f t="shared" si="249"/>
        <v>0</v>
      </c>
      <c r="J375" s="667"/>
      <c r="K375" s="345" t="s">
        <v>566</v>
      </c>
      <c r="L375" s="345" t="s">
        <v>566</v>
      </c>
      <c r="M375" s="345" t="s">
        <v>566</v>
      </c>
      <c r="O375" s="776" t="str">
        <f t="shared" si="202"/>
        <v/>
      </c>
      <c r="P375" s="776" t="str">
        <f t="shared" si="203"/>
        <v/>
      </c>
      <c r="Q375" s="776" t="str">
        <f t="shared" si="204"/>
        <v/>
      </c>
    </row>
    <row r="376" spans="1:17" ht="14" customHeight="1">
      <c r="A376" s="543" t="s">
        <v>2091</v>
      </c>
      <c r="B376" s="466" t="s">
        <v>897</v>
      </c>
      <c r="C376" s="654">
        <v>0</v>
      </c>
      <c r="D376" s="654">
        <v>0</v>
      </c>
      <c r="E376" s="531">
        <f t="shared" si="250"/>
        <v>0</v>
      </c>
      <c r="F376" s="654">
        <v>0</v>
      </c>
      <c r="G376" s="531">
        <f t="shared" si="248"/>
        <v>0</v>
      </c>
      <c r="H376" s="531">
        <f>'Production Budget - DETAILED'!G414</f>
        <v>0</v>
      </c>
      <c r="I376" s="569">
        <f t="shared" si="249"/>
        <v>0</v>
      </c>
      <c r="J376" s="667"/>
      <c r="K376" s="345" t="s">
        <v>566</v>
      </c>
      <c r="L376" s="345" t="s">
        <v>566</v>
      </c>
      <c r="M376" s="345" t="s">
        <v>566</v>
      </c>
      <c r="O376" s="776" t="str">
        <f t="shared" si="202"/>
        <v/>
      </c>
      <c r="P376" s="776" t="str">
        <f t="shared" si="203"/>
        <v/>
      </c>
      <c r="Q376" s="776" t="str">
        <f t="shared" si="204"/>
        <v/>
      </c>
    </row>
    <row r="377" spans="1:17" ht="14" customHeight="1">
      <c r="A377" s="547"/>
      <c r="B377" s="534" t="s">
        <v>2092</v>
      </c>
      <c r="C377" s="535">
        <f t="shared" ref="C377:H377" si="257">SUM(C361:C376)</f>
        <v>0</v>
      </c>
      <c r="D377" s="535">
        <f t="shared" si="257"/>
        <v>0</v>
      </c>
      <c r="E377" s="535">
        <f t="shared" si="257"/>
        <v>0</v>
      </c>
      <c r="F377" s="535">
        <f t="shared" si="257"/>
        <v>0</v>
      </c>
      <c r="G377" s="535">
        <f t="shared" si="257"/>
        <v>0</v>
      </c>
      <c r="H377" s="535">
        <f t="shared" si="257"/>
        <v>0</v>
      </c>
      <c r="I377" s="831">
        <f>+H377-G377</f>
        <v>0</v>
      </c>
      <c r="J377" s="738"/>
      <c r="K377" s="738"/>
      <c r="L377" s="738"/>
      <c r="M377" s="738"/>
      <c r="N377" s="738"/>
      <c r="O377" s="783"/>
      <c r="P377" s="783"/>
      <c r="Q377" s="783"/>
    </row>
    <row r="378" spans="1:17" ht="14" customHeight="1">
      <c r="A378" s="547"/>
      <c r="B378" s="536"/>
      <c r="C378" s="537"/>
      <c r="D378" s="537"/>
      <c r="E378" s="537"/>
      <c r="F378" s="537"/>
      <c r="G378" s="537"/>
      <c r="H378" s="537"/>
      <c r="I378" s="832"/>
      <c r="J378" s="468"/>
      <c r="K378" s="468"/>
      <c r="L378" s="468"/>
      <c r="M378" s="468"/>
      <c r="N378" s="468"/>
      <c r="O378" s="782"/>
      <c r="P378" s="782"/>
      <c r="Q378" s="782"/>
    </row>
    <row r="379" spans="1:17" ht="14" customHeight="1">
      <c r="A379" s="524" t="s">
        <v>2093</v>
      </c>
      <c r="B379" s="525" t="s">
        <v>2583</v>
      </c>
      <c r="C379" s="526"/>
      <c r="D379" s="537"/>
      <c r="E379" s="537"/>
      <c r="F379" s="537"/>
      <c r="G379" s="537"/>
      <c r="H379" s="537"/>
      <c r="I379" s="832"/>
      <c r="J379" s="468"/>
      <c r="K379" s="468"/>
      <c r="L379" s="468"/>
      <c r="M379" s="468"/>
      <c r="N379" s="468"/>
      <c r="O379" s="782"/>
      <c r="P379" s="782"/>
      <c r="Q379" s="782"/>
    </row>
    <row r="380" spans="1:17" ht="14" customHeight="1">
      <c r="A380" s="543" t="s">
        <v>2094</v>
      </c>
      <c r="B380" s="541" t="s">
        <v>2584</v>
      </c>
      <c r="C380" s="654">
        <v>0</v>
      </c>
      <c r="D380" s="654">
        <v>0</v>
      </c>
      <c r="E380" s="531">
        <f>+C380+D380</f>
        <v>0</v>
      </c>
      <c r="F380" s="654">
        <v>0</v>
      </c>
      <c r="G380" s="531">
        <f t="shared" ref="G380:G391" si="258">+E380+F380</f>
        <v>0</v>
      </c>
      <c r="H380" s="531">
        <f>'Production Budget - DETAILED'!G419</f>
        <v>0</v>
      </c>
      <c r="I380" s="569">
        <f t="shared" ref="I380:I391" si="259">+H380-G380</f>
        <v>0</v>
      </c>
      <c r="J380" s="667"/>
      <c r="K380" s="345" t="s">
        <v>566</v>
      </c>
      <c r="L380" s="345" t="s">
        <v>566</v>
      </c>
      <c r="M380" s="345" t="s">
        <v>566</v>
      </c>
      <c r="O380" s="776" t="str">
        <f t="shared" ref="O380:O455" si="260">IF(OR(K380="Oui",K380="Yes"),G380,"")</f>
        <v/>
      </c>
      <c r="P380" s="776" t="str">
        <f t="shared" ref="P380:P455" si="261">IF(OR(L380="Oui",L380="Yes"),G380,"")</f>
        <v/>
      </c>
      <c r="Q380" s="776" t="str">
        <f t="shared" ref="Q380:Q455" si="262">IF(OR(M380="Oui",M380="Yes"),G380,"")</f>
        <v/>
      </c>
    </row>
    <row r="381" spans="1:17" ht="14" customHeight="1">
      <c r="A381" s="543" t="s">
        <v>2095</v>
      </c>
      <c r="B381" s="541" t="s">
        <v>1171</v>
      </c>
      <c r="C381" s="654">
        <v>0</v>
      </c>
      <c r="D381" s="654">
        <v>0</v>
      </c>
      <c r="E381" s="531">
        <f t="shared" ref="E381:E391" si="263">+C381+D381</f>
        <v>0</v>
      </c>
      <c r="F381" s="654">
        <v>0</v>
      </c>
      <c r="G381" s="531">
        <f t="shared" si="258"/>
        <v>0</v>
      </c>
      <c r="H381" s="531">
        <f>'Production Budget - DETAILED'!G422</f>
        <v>0</v>
      </c>
      <c r="I381" s="569">
        <f t="shared" si="259"/>
        <v>0</v>
      </c>
      <c r="J381" s="667"/>
      <c r="K381" s="345" t="s">
        <v>566</v>
      </c>
      <c r="L381" s="345" t="s">
        <v>566</v>
      </c>
      <c r="M381" s="345" t="s">
        <v>566</v>
      </c>
      <c r="O381" s="776" t="str">
        <f t="shared" si="260"/>
        <v/>
      </c>
      <c r="P381" s="776" t="str">
        <f t="shared" si="261"/>
        <v/>
      </c>
      <c r="Q381" s="776" t="str">
        <f t="shared" si="262"/>
        <v/>
      </c>
    </row>
    <row r="382" spans="1:17" ht="14" customHeight="1">
      <c r="A382" s="543" t="s">
        <v>2096</v>
      </c>
      <c r="B382" s="541" t="s">
        <v>1172</v>
      </c>
      <c r="C382" s="654">
        <v>0</v>
      </c>
      <c r="D382" s="654">
        <v>0</v>
      </c>
      <c r="E382" s="531">
        <f t="shared" si="263"/>
        <v>0</v>
      </c>
      <c r="F382" s="654">
        <v>0</v>
      </c>
      <c r="G382" s="531">
        <f t="shared" si="258"/>
        <v>0</v>
      </c>
      <c r="H382" s="531">
        <f>'Production Budget - DETAILED'!G423</f>
        <v>0</v>
      </c>
      <c r="I382" s="569">
        <f t="shared" si="259"/>
        <v>0</v>
      </c>
      <c r="J382" s="667"/>
      <c r="K382" s="345" t="s">
        <v>566</v>
      </c>
      <c r="L382" s="345" t="s">
        <v>566</v>
      </c>
      <c r="M382" s="345" t="s">
        <v>566</v>
      </c>
      <c r="O382" s="776" t="str">
        <f t="shared" si="260"/>
        <v/>
      </c>
      <c r="P382" s="776" t="str">
        <f t="shared" si="261"/>
        <v/>
      </c>
      <c r="Q382" s="776" t="str">
        <f t="shared" si="262"/>
        <v/>
      </c>
    </row>
    <row r="383" spans="1:17" ht="14" customHeight="1">
      <c r="A383" s="543" t="s">
        <v>2097</v>
      </c>
      <c r="B383" s="541" t="s">
        <v>1173</v>
      </c>
      <c r="C383" s="654">
        <v>0</v>
      </c>
      <c r="D383" s="654">
        <v>0</v>
      </c>
      <c r="E383" s="531">
        <f t="shared" ref="E383:E386" si="264">+C383+D383</f>
        <v>0</v>
      </c>
      <c r="F383" s="654">
        <v>0</v>
      </c>
      <c r="G383" s="531">
        <f t="shared" ref="G383:G386" si="265">+E383+F383</f>
        <v>0</v>
      </c>
      <c r="H383" s="531">
        <f>'Production Budget - DETAILED'!G424</f>
        <v>0</v>
      </c>
      <c r="I383" s="569">
        <f t="shared" ref="I383:I386" si="266">+H383-G383</f>
        <v>0</v>
      </c>
      <c r="J383" s="667"/>
      <c r="K383" s="345" t="s">
        <v>566</v>
      </c>
      <c r="L383" s="345" t="s">
        <v>566</v>
      </c>
      <c r="M383" s="345" t="s">
        <v>566</v>
      </c>
      <c r="O383" s="776" t="str">
        <f t="shared" ref="O383:O386" si="267">IF(OR(K383="Oui",K383="Yes"),G383,"")</f>
        <v/>
      </c>
      <c r="P383" s="776" t="str">
        <f t="shared" ref="P383:P386" si="268">IF(OR(L383="Oui",L383="Yes"),G383,"")</f>
        <v/>
      </c>
      <c r="Q383" s="776" t="str">
        <f t="shared" ref="Q383:Q386" si="269">IF(OR(M383="Oui",M383="Yes"),G383,"")</f>
        <v/>
      </c>
    </row>
    <row r="384" spans="1:17" ht="14" customHeight="1">
      <c r="A384" s="543" t="s">
        <v>2098</v>
      </c>
      <c r="B384" s="541" t="s">
        <v>1174</v>
      </c>
      <c r="C384" s="654">
        <v>0</v>
      </c>
      <c r="D384" s="654">
        <v>0</v>
      </c>
      <c r="E384" s="531">
        <f t="shared" si="264"/>
        <v>0</v>
      </c>
      <c r="F384" s="654">
        <v>0</v>
      </c>
      <c r="G384" s="531">
        <f t="shared" si="265"/>
        <v>0</v>
      </c>
      <c r="H384" s="531">
        <f>'Production Budget - DETAILED'!G425</f>
        <v>0</v>
      </c>
      <c r="I384" s="569">
        <f t="shared" si="266"/>
        <v>0</v>
      </c>
      <c r="J384" s="667"/>
      <c r="K384" s="345" t="s">
        <v>566</v>
      </c>
      <c r="L384" s="345" t="s">
        <v>566</v>
      </c>
      <c r="M384" s="345" t="s">
        <v>566</v>
      </c>
      <c r="O384" s="776" t="str">
        <f t="shared" si="267"/>
        <v/>
      </c>
      <c r="P384" s="776" t="str">
        <f t="shared" si="268"/>
        <v/>
      </c>
      <c r="Q384" s="776" t="str">
        <f t="shared" si="269"/>
        <v/>
      </c>
    </row>
    <row r="385" spans="1:17" ht="14" customHeight="1">
      <c r="A385" s="543" t="s">
        <v>2953</v>
      </c>
      <c r="B385" s="541" t="s">
        <v>735</v>
      </c>
      <c r="C385" s="654">
        <v>0</v>
      </c>
      <c r="D385" s="654">
        <v>0</v>
      </c>
      <c r="E385" s="531">
        <f t="shared" si="264"/>
        <v>0</v>
      </c>
      <c r="F385" s="654">
        <v>0</v>
      </c>
      <c r="G385" s="531">
        <f t="shared" si="265"/>
        <v>0</v>
      </c>
      <c r="H385" s="531">
        <f>'Production Budget - DETAILED'!G426</f>
        <v>0</v>
      </c>
      <c r="I385" s="569">
        <f t="shared" si="266"/>
        <v>0</v>
      </c>
      <c r="J385" s="667"/>
      <c r="K385" s="345" t="s">
        <v>566</v>
      </c>
      <c r="L385" s="345" t="s">
        <v>566</v>
      </c>
      <c r="M385" s="345" t="s">
        <v>566</v>
      </c>
      <c r="O385" s="776" t="str">
        <f t="shared" si="267"/>
        <v/>
      </c>
      <c r="P385" s="776" t="str">
        <f t="shared" si="268"/>
        <v/>
      </c>
      <c r="Q385" s="776" t="str">
        <f t="shared" si="269"/>
        <v/>
      </c>
    </row>
    <row r="386" spans="1:17" ht="14" customHeight="1">
      <c r="A386" s="543" t="s">
        <v>2954</v>
      </c>
      <c r="B386" s="466" t="s">
        <v>1175</v>
      </c>
      <c r="C386" s="654">
        <v>0</v>
      </c>
      <c r="D386" s="654">
        <v>0</v>
      </c>
      <c r="E386" s="531">
        <f t="shared" si="264"/>
        <v>0</v>
      </c>
      <c r="F386" s="654">
        <v>0</v>
      </c>
      <c r="G386" s="531">
        <f t="shared" si="265"/>
        <v>0</v>
      </c>
      <c r="H386" s="531">
        <f>'Production Budget - DETAILED'!G427</f>
        <v>0</v>
      </c>
      <c r="I386" s="569">
        <f t="shared" si="266"/>
        <v>0</v>
      </c>
      <c r="J386" s="667"/>
      <c r="K386" s="345" t="s">
        <v>566</v>
      </c>
      <c r="L386" s="345" t="s">
        <v>566</v>
      </c>
      <c r="M386" s="345" t="s">
        <v>566</v>
      </c>
      <c r="O386" s="776" t="str">
        <f t="shared" si="267"/>
        <v/>
      </c>
      <c r="P386" s="776" t="str">
        <f t="shared" si="268"/>
        <v/>
      </c>
      <c r="Q386" s="776" t="str">
        <f t="shared" si="269"/>
        <v/>
      </c>
    </row>
    <row r="387" spans="1:17" ht="14" customHeight="1">
      <c r="A387" s="543" t="s">
        <v>2955</v>
      </c>
      <c r="B387" s="541" t="s">
        <v>1176</v>
      </c>
      <c r="C387" s="654">
        <v>0</v>
      </c>
      <c r="D387" s="654">
        <v>0</v>
      </c>
      <c r="E387" s="531">
        <f t="shared" si="263"/>
        <v>0</v>
      </c>
      <c r="F387" s="654">
        <v>0</v>
      </c>
      <c r="G387" s="531">
        <f t="shared" si="258"/>
        <v>0</v>
      </c>
      <c r="H387" s="531">
        <f>'Production Budget - DETAILED'!G428</f>
        <v>0</v>
      </c>
      <c r="I387" s="569">
        <f t="shared" si="259"/>
        <v>0</v>
      </c>
      <c r="J387" s="667"/>
      <c r="K387" s="345" t="s">
        <v>566</v>
      </c>
      <c r="L387" s="345" t="s">
        <v>566</v>
      </c>
      <c r="M387" s="345" t="s">
        <v>566</v>
      </c>
      <c r="O387" s="776" t="str">
        <f t="shared" si="260"/>
        <v/>
      </c>
      <c r="P387" s="776" t="str">
        <f t="shared" si="261"/>
        <v/>
      </c>
      <c r="Q387" s="776" t="str">
        <f t="shared" si="262"/>
        <v/>
      </c>
    </row>
    <row r="388" spans="1:17" ht="14" customHeight="1">
      <c r="A388" s="543" t="s">
        <v>2956</v>
      </c>
      <c r="B388" s="541" t="s">
        <v>1163</v>
      </c>
      <c r="C388" s="654">
        <v>0</v>
      </c>
      <c r="D388" s="654">
        <v>0</v>
      </c>
      <c r="E388" s="531">
        <f t="shared" ref="E388" si="270">+C388+D388</f>
        <v>0</v>
      </c>
      <c r="F388" s="654">
        <v>0</v>
      </c>
      <c r="G388" s="531">
        <f t="shared" ref="G388" si="271">+E388+F388</f>
        <v>0</v>
      </c>
      <c r="H388" s="531">
        <f>'Production Budget - DETAILED'!G429</f>
        <v>0</v>
      </c>
      <c r="I388" s="569">
        <f t="shared" ref="I388" si="272">+H388-G388</f>
        <v>0</v>
      </c>
      <c r="J388" s="667"/>
      <c r="K388" s="345" t="s">
        <v>566</v>
      </c>
      <c r="L388" s="345" t="s">
        <v>566</v>
      </c>
      <c r="M388" s="345" t="s">
        <v>566</v>
      </c>
      <c r="O388" s="776" t="str">
        <f t="shared" ref="O388" si="273">IF(OR(K388="Oui",K388="Yes"),G388,"")</f>
        <v/>
      </c>
      <c r="P388" s="776" t="str">
        <f t="shared" ref="P388" si="274">IF(OR(L388="Oui",L388="Yes"),G388,"")</f>
        <v/>
      </c>
      <c r="Q388" s="776" t="str">
        <f t="shared" ref="Q388" si="275">IF(OR(M388="Oui",M388="Yes"),G388,"")</f>
        <v/>
      </c>
    </row>
    <row r="389" spans="1:17" ht="14" customHeight="1">
      <c r="A389" s="543" t="s">
        <v>2957</v>
      </c>
      <c r="B389" s="541" t="s">
        <v>1164</v>
      </c>
      <c r="C389" s="654">
        <v>0</v>
      </c>
      <c r="D389" s="654">
        <v>0</v>
      </c>
      <c r="E389" s="531">
        <f t="shared" si="263"/>
        <v>0</v>
      </c>
      <c r="F389" s="654">
        <v>0</v>
      </c>
      <c r="G389" s="531">
        <f t="shared" si="258"/>
        <v>0</v>
      </c>
      <c r="H389" s="531">
        <f>'Production Budget - DETAILED'!G430</f>
        <v>0</v>
      </c>
      <c r="I389" s="569">
        <f t="shared" si="259"/>
        <v>0</v>
      </c>
      <c r="J389" s="667"/>
      <c r="K389" s="345" t="s">
        <v>566</v>
      </c>
      <c r="L389" s="345" t="s">
        <v>566</v>
      </c>
      <c r="M389" s="345" t="s">
        <v>566</v>
      </c>
      <c r="O389" s="776" t="str">
        <f t="shared" si="260"/>
        <v/>
      </c>
      <c r="P389" s="776" t="str">
        <f t="shared" si="261"/>
        <v/>
      </c>
      <c r="Q389" s="776" t="str">
        <f t="shared" si="262"/>
        <v/>
      </c>
    </row>
    <row r="390" spans="1:17" ht="14" customHeight="1">
      <c r="A390" s="543" t="s">
        <v>2099</v>
      </c>
      <c r="B390" s="541" t="s">
        <v>1165</v>
      </c>
      <c r="C390" s="654">
        <v>0</v>
      </c>
      <c r="D390" s="654">
        <v>0</v>
      </c>
      <c r="E390" s="531">
        <f t="shared" si="263"/>
        <v>0</v>
      </c>
      <c r="F390" s="654">
        <v>0</v>
      </c>
      <c r="G390" s="531">
        <f t="shared" si="258"/>
        <v>0</v>
      </c>
      <c r="H390" s="531">
        <f>'Production Budget - DETAILED'!G431</f>
        <v>0</v>
      </c>
      <c r="I390" s="569">
        <f t="shared" si="259"/>
        <v>0</v>
      </c>
      <c r="J390" s="667"/>
      <c r="K390" s="345" t="s">
        <v>566</v>
      </c>
      <c r="L390" s="345" t="s">
        <v>566</v>
      </c>
      <c r="M390" s="345" t="s">
        <v>566</v>
      </c>
      <c r="O390" s="776" t="str">
        <f t="shared" si="260"/>
        <v/>
      </c>
      <c r="P390" s="776" t="str">
        <f t="shared" si="261"/>
        <v/>
      </c>
      <c r="Q390" s="776" t="str">
        <f t="shared" si="262"/>
        <v/>
      </c>
    </row>
    <row r="391" spans="1:17" ht="14" customHeight="1">
      <c r="A391" s="543" t="s">
        <v>2100</v>
      </c>
      <c r="B391" s="466" t="s">
        <v>897</v>
      </c>
      <c r="C391" s="654">
        <v>0</v>
      </c>
      <c r="D391" s="654">
        <v>0</v>
      </c>
      <c r="E391" s="531">
        <f t="shared" si="263"/>
        <v>0</v>
      </c>
      <c r="F391" s="654">
        <v>0</v>
      </c>
      <c r="G391" s="531">
        <f t="shared" si="258"/>
        <v>0</v>
      </c>
      <c r="H391" s="531">
        <f>'Production Budget - DETAILED'!G432</f>
        <v>0</v>
      </c>
      <c r="I391" s="569">
        <f t="shared" si="259"/>
        <v>0</v>
      </c>
      <c r="J391" s="667"/>
      <c r="K391" s="345" t="s">
        <v>566</v>
      </c>
      <c r="L391" s="345" t="s">
        <v>566</v>
      </c>
      <c r="M391" s="345" t="s">
        <v>566</v>
      </c>
      <c r="O391" s="776" t="str">
        <f t="shared" si="260"/>
        <v/>
      </c>
      <c r="P391" s="776" t="str">
        <f t="shared" si="261"/>
        <v/>
      </c>
      <c r="Q391" s="776" t="str">
        <f t="shared" si="262"/>
        <v/>
      </c>
    </row>
    <row r="392" spans="1:17" ht="14" customHeight="1">
      <c r="A392" s="547"/>
      <c r="B392" s="534" t="s">
        <v>2101</v>
      </c>
      <c r="C392" s="535">
        <f t="shared" ref="C392:H392" si="276">SUM(C380:C391)</f>
        <v>0</v>
      </c>
      <c r="D392" s="535">
        <f t="shared" si="276"/>
        <v>0</v>
      </c>
      <c r="E392" s="535">
        <f t="shared" si="276"/>
        <v>0</v>
      </c>
      <c r="F392" s="535">
        <f t="shared" si="276"/>
        <v>0</v>
      </c>
      <c r="G392" s="535">
        <f t="shared" si="276"/>
        <v>0</v>
      </c>
      <c r="H392" s="535">
        <f t="shared" si="276"/>
        <v>0</v>
      </c>
      <c r="I392" s="831">
        <f>+H392-G392</f>
        <v>0</v>
      </c>
      <c r="J392" s="738"/>
      <c r="K392" s="738"/>
      <c r="L392" s="738"/>
      <c r="M392" s="738"/>
      <c r="N392" s="738"/>
      <c r="O392" s="783"/>
      <c r="P392" s="783"/>
      <c r="Q392" s="783"/>
    </row>
    <row r="393" spans="1:17" ht="14" customHeight="1">
      <c r="A393" s="547"/>
      <c r="B393" s="536"/>
      <c r="C393" s="537"/>
      <c r="D393" s="537"/>
      <c r="E393" s="537"/>
      <c r="F393" s="537"/>
      <c r="G393" s="537"/>
      <c r="H393" s="537"/>
      <c r="I393" s="832"/>
      <c r="J393" s="468"/>
      <c r="K393" s="468"/>
      <c r="L393" s="468"/>
      <c r="M393" s="468"/>
      <c r="N393" s="468"/>
      <c r="O393" s="782"/>
      <c r="P393" s="782"/>
      <c r="Q393" s="782"/>
    </row>
    <row r="394" spans="1:17" ht="14" customHeight="1">
      <c r="A394" s="524" t="s">
        <v>2102</v>
      </c>
      <c r="B394" s="525" t="s">
        <v>1178</v>
      </c>
      <c r="C394" s="526"/>
      <c r="D394" s="537"/>
      <c r="E394" s="537"/>
      <c r="F394" s="537"/>
      <c r="G394" s="537"/>
      <c r="H394" s="537"/>
      <c r="I394" s="832"/>
      <c r="J394" s="468"/>
      <c r="K394" s="468"/>
      <c r="L394" s="468"/>
      <c r="M394" s="468"/>
      <c r="N394" s="468"/>
      <c r="O394" s="782"/>
      <c r="P394" s="782"/>
      <c r="Q394" s="782"/>
    </row>
    <row r="395" spans="1:17" ht="14" customHeight="1">
      <c r="A395" s="543" t="s">
        <v>2103</v>
      </c>
      <c r="B395" s="541" t="s">
        <v>1173</v>
      </c>
      <c r="C395" s="654">
        <v>0</v>
      </c>
      <c r="D395" s="654">
        <v>0</v>
      </c>
      <c r="E395" s="531">
        <f>+C395+D395</f>
        <v>0</v>
      </c>
      <c r="F395" s="654">
        <v>0</v>
      </c>
      <c r="G395" s="531">
        <f t="shared" ref="G395:G402" si="277">+E395+F395</f>
        <v>0</v>
      </c>
      <c r="H395" s="531">
        <f>'Production Budget - DETAILED'!G437</f>
        <v>0</v>
      </c>
      <c r="I395" s="569">
        <f t="shared" ref="I395:I402" si="278">+H395-G395</f>
        <v>0</v>
      </c>
      <c r="J395" s="667"/>
      <c r="K395" s="345" t="s">
        <v>566</v>
      </c>
      <c r="L395" s="345" t="s">
        <v>566</v>
      </c>
      <c r="M395" s="345" t="s">
        <v>566</v>
      </c>
      <c r="O395" s="776" t="str">
        <f t="shared" si="260"/>
        <v/>
      </c>
      <c r="P395" s="776" t="str">
        <f t="shared" si="261"/>
        <v/>
      </c>
      <c r="Q395" s="776" t="str">
        <f t="shared" si="262"/>
        <v/>
      </c>
    </row>
    <row r="396" spans="1:17" ht="14" customHeight="1">
      <c r="A396" s="543" t="s">
        <v>2104</v>
      </c>
      <c r="B396" s="541" t="s">
        <v>1154</v>
      </c>
      <c r="C396" s="654">
        <v>0</v>
      </c>
      <c r="D396" s="654">
        <v>0</v>
      </c>
      <c r="E396" s="531">
        <f t="shared" ref="E396:E402" si="279">+C396+D396</f>
        <v>0</v>
      </c>
      <c r="F396" s="654">
        <v>0</v>
      </c>
      <c r="G396" s="531">
        <f t="shared" si="277"/>
        <v>0</v>
      </c>
      <c r="H396" s="531">
        <f>'Production Budget - DETAILED'!G438</f>
        <v>0</v>
      </c>
      <c r="I396" s="569">
        <f t="shared" si="278"/>
        <v>0</v>
      </c>
      <c r="J396" s="667"/>
      <c r="K396" s="345" t="s">
        <v>566</v>
      </c>
      <c r="L396" s="345" t="s">
        <v>566</v>
      </c>
      <c r="M396" s="345" t="s">
        <v>566</v>
      </c>
      <c r="O396" s="776" t="str">
        <f t="shared" si="260"/>
        <v/>
      </c>
      <c r="P396" s="776" t="str">
        <f t="shared" si="261"/>
        <v/>
      </c>
      <c r="Q396" s="776" t="str">
        <f t="shared" si="262"/>
        <v/>
      </c>
    </row>
    <row r="397" spans="1:17" ht="14" customHeight="1">
      <c r="A397" s="543" t="s">
        <v>2105</v>
      </c>
      <c r="B397" s="541" t="s">
        <v>1155</v>
      </c>
      <c r="C397" s="654">
        <v>0</v>
      </c>
      <c r="D397" s="654">
        <v>0</v>
      </c>
      <c r="E397" s="531">
        <f t="shared" si="279"/>
        <v>0</v>
      </c>
      <c r="F397" s="654">
        <v>0</v>
      </c>
      <c r="G397" s="531">
        <f t="shared" si="277"/>
        <v>0</v>
      </c>
      <c r="H397" s="531">
        <f>'Production Budget - DETAILED'!G439</f>
        <v>0</v>
      </c>
      <c r="I397" s="569">
        <f t="shared" si="278"/>
        <v>0</v>
      </c>
      <c r="J397" s="667"/>
      <c r="K397" s="345" t="s">
        <v>566</v>
      </c>
      <c r="L397" s="345" t="s">
        <v>566</v>
      </c>
      <c r="M397" s="345" t="s">
        <v>566</v>
      </c>
      <c r="O397" s="776" t="str">
        <f t="shared" si="260"/>
        <v/>
      </c>
      <c r="P397" s="776" t="str">
        <f t="shared" si="261"/>
        <v/>
      </c>
      <c r="Q397" s="776" t="str">
        <f t="shared" si="262"/>
        <v/>
      </c>
    </row>
    <row r="398" spans="1:17" ht="14" customHeight="1">
      <c r="A398" s="543" t="s">
        <v>2106</v>
      </c>
      <c r="B398" s="541" t="s">
        <v>1156</v>
      </c>
      <c r="C398" s="654">
        <v>0</v>
      </c>
      <c r="D398" s="654">
        <v>0</v>
      </c>
      <c r="E398" s="531">
        <f t="shared" si="279"/>
        <v>0</v>
      </c>
      <c r="F398" s="654">
        <v>0</v>
      </c>
      <c r="G398" s="531">
        <f t="shared" si="277"/>
        <v>0</v>
      </c>
      <c r="H398" s="531">
        <f>'Production Budget - DETAILED'!G440</f>
        <v>0</v>
      </c>
      <c r="I398" s="569">
        <f t="shared" si="278"/>
        <v>0</v>
      </c>
      <c r="J398" s="667"/>
      <c r="K398" s="345" t="s">
        <v>566</v>
      </c>
      <c r="L398" s="345" t="s">
        <v>566</v>
      </c>
      <c r="M398" s="345" t="s">
        <v>566</v>
      </c>
      <c r="O398" s="776" t="str">
        <f t="shared" si="260"/>
        <v/>
      </c>
      <c r="P398" s="776" t="str">
        <f t="shared" si="261"/>
        <v/>
      </c>
      <c r="Q398" s="776" t="str">
        <f t="shared" si="262"/>
        <v/>
      </c>
    </row>
    <row r="399" spans="1:17" ht="14" customHeight="1">
      <c r="A399" s="543" t="s">
        <v>2107</v>
      </c>
      <c r="B399" s="541" t="s">
        <v>1783</v>
      </c>
      <c r="C399" s="654">
        <v>0</v>
      </c>
      <c r="D399" s="654">
        <v>0</v>
      </c>
      <c r="E399" s="531">
        <f t="shared" ref="E399" si="280">+C399+D399</f>
        <v>0</v>
      </c>
      <c r="F399" s="654">
        <v>0</v>
      </c>
      <c r="G399" s="531">
        <f t="shared" ref="G399" si="281">+E399+F399</f>
        <v>0</v>
      </c>
      <c r="H399" s="531">
        <f>'Production Budget - DETAILED'!G441</f>
        <v>0</v>
      </c>
      <c r="I399" s="569">
        <f t="shared" ref="I399" si="282">+H399-G399</f>
        <v>0</v>
      </c>
      <c r="J399" s="667"/>
      <c r="K399" s="345" t="s">
        <v>566</v>
      </c>
      <c r="L399" s="345" t="s">
        <v>566</v>
      </c>
      <c r="M399" s="345" t="s">
        <v>566</v>
      </c>
      <c r="O399" s="776" t="str">
        <f t="shared" ref="O399" si="283">IF(OR(K399="Oui",K399="Yes"),G399,"")</f>
        <v/>
      </c>
      <c r="P399" s="776" t="str">
        <f t="shared" ref="P399" si="284">IF(OR(L399="Oui",L399="Yes"),G399,"")</f>
        <v/>
      </c>
      <c r="Q399" s="776" t="str">
        <f t="shared" ref="Q399" si="285">IF(OR(M399="Oui",M399="Yes"),G399,"")</f>
        <v/>
      </c>
    </row>
    <row r="400" spans="1:17" ht="13.75" customHeight="1">
      <c r="A400" s="543" t="s">
        <v>2958</v>
      </c>
      <c r="B400" s="541" t="s">
        <v>735</v>
      </c>
      <c r="C400" s="654">
        <v>0</v>
      </c>
      <c r="D400" s="654">
        <v>0</v>
      </c>
      <c r="E400" s="531">
        <f t="shared" si="279"/>
        <v>0</v>
      </c>
      <c r="F400" s="654">
        <v>0</v>
      </c>
      <c r="G400" s="531">
        <f t="shared" si="277"/>
        <v>0</v>
      </c>
      <c r="H400" s="531">
        <f>'Production Budget - DETAILED'!G442</f>
        <v>0</v>
      </c>
      <c r="I400" s="569">
        <f t="shared" si="278"/>
        <v>0</v>
      </c>
      <c r="J400" s="667"/>
      <c r="K400" s="345" t="s">
        <v>566</v>
      </c>
      <c r="L400" s="345" t="s">
        <v>566</v>
      </c>
      <c r="M400" s="345" t="s">
        <v>566</v>
      </c>
      <c r="O400" s="776" t="str">
        <f t="shared" si="260"/>
        <v/>
      </c>
      <c r="P400" s="776" t="str">
        <f t="shared" si="261"/>
        <v/>
      </c>
      <c r="Q400" s="776" t="str">
        <f t="shared" si="262"/>
        <v/>
      </c>
    </row>
    <row r="401" spans="1:17" ht="14" customHeight="1">
      <c r="A401" s="543" t="s">
        <v>2108</v>
      </c>
      <c r="B401" s="541" t="s">
        <v>1159</v>
      </c>
      <c r="C401" s="654">
        <v>0</v>
      </c>
      <c r="D401" s="654">
        <v>0</v>
      </c>
      <c r="E401" s="531">
        <f t="shared" si="279"/>
        <v>0</v>
      </c>
      <c r="F401" s="654">
        <v>0</v>
      </c>
      <c r="G401" s="531">
        <f t="shared" si="277"/>
        <v>0</v>
      </c>
      <c r="H401" s="531">
        <f>'Production Budget - DETAILED'!G443</f>
        <v>0</v>
      </c>
      <c r="I401" s="569">
        <f t="shared" si="278"/>
        <v>0</v>
      </c>
      <c r="J401" s="667"/>
      <c r="K401" s="345" t="s">
        <v>566</v>
      </c>
      <c r="L401" s="345" t="s">
        <v>566</v>
      </c>
      <c r="M401" s="345" t="s">
        <v>566</v>
      </c>
      <c r="O401" s="776" t="str">
        <f t="shared" si="260"/>
        <v/>
      </c>
      <c r="P401" s="776" t="str">
        <f t="shared" si="261"/>
        <v/>
      </c>
      <c r="Q401" s="776" t="str">
        <f t="shared" si="262"/>
        <v/>
      </c>
    </row>
    <row r="402" spans="1:17" ht="14" customHeight="1">
      <c r="A402" s="543" t="s">
        <v>2109</v>
      </c>
      <c r="B402" s="466" t="s">
        <v>897</v>
      </c>
      <c r="C402" s="654">
        <v>0</v>
      </c>
      <c r="D402" s="654">
        <v>0</v>
      </c>
      <c r="E402" s="531">
        <f t="shared" si="279"/>
        <v>0</v>
      </c>
      <c r="F402" s="654">
        <v>0</v>
      </c>
      <c r="G402" s="531">
        <f t="shared" si="277"/>
        <v>0</v>
      </c>
      <c r="H402" s="531">
        <f>'Production Budget - DETAILED'!G444</f>
        <v>0</v>
      </c>
      <c r="I402" s="569">
        <f t="shared" si="278"/>
        <v>0</v>
      </c>
      <c r="J402" s="667"/>
      <c r="K402" s="345" t="s">
        <v>566</v>
      </c>
      <c r="L402" s="345" t="s">
        <v>566</v>
      </c>
      <c r="M402" s="345" t="s">
        <v>566</v>
      </c>
      <c r="O402" s="776" t="str">
        <f t="shared" si="260"/>
        <v/>
      </c>
      <c r="P402" s="776" t="str">
        <f t="shared" si="261"/>
        <v/>
      </c>
      <c r="Q402" s="776" t="str">
        <f t="shared" si="262"/>
        <v/>
      </c>
    </row>
    <row r="403" spans="1:17" ht="14" customHeight="1">
      <c r="A403" s="547"/>
      <c r="B403" s="534" t="s">
        <v>2110</v>
      </c>
      <c r="C403" s="535">
        <f t="shared" ref="C403:H403" si="286">SUM(C395:C402)</f>
        <v>0</v>
      </c>
      <c r="D403" s="535">
        <f t="shared" si="286"/>
        <v>0</v>
      </c>
      <c r="E403" s="535">
        <f t="shared" si="286"/>
        <v>0</v>
      </c>
      <c r="F403" s="535">
        <f t="shared" si="286"/>
        <v>0</v>
      </c>
      <c r="G403" s="535">
        <f t="shared" si="286"/>
        <v>0</v>
      </c>
      <c r="H403" s="535">
        <f t="shared" si="286"/>
        <v>0</v>
      </c>
      <c r="I403" s="831">
        <f>+H403-G403</f>
        <v>0</v>
      </c>
      <c r="J403" s="738"/>
      <c r="K403" s="738"/>
      <c r="L403" s="738"/>
      <c r="M403" s="738"/>
      <c r="N403" s="738"/>
      <c r="O403" s="783"/>
      <c r="P403" s="783"/>
      <c r="Q403" s="783"/>
    </row>
    <row r="404" spans="1:17" ht="14" customHeight="1">
      <c r="A404" s="547"/>
      <c r="B404" s="536"/>
      <c r="C404" s="537"/>
      <c r="D404" s="537"/>
      <c r="E404" s="537"/>
      <c r="F404" s="537"/>
      <c r="G404" s="537"/>
      <c r="H404" s="537"/>
      <c r="I404" s="832"/>
      <c r="J404" s="468"/>
      <c r="K404" s="468"/>
      <c r="L404" s="468"/>
      <c r="M404" s="468"/>
      <c r="N404" s="468"/>
      <c r="O404" s="782"/>
      <c r="P404" s="782"/>
      <c r="Q404" s="782"/>
    </row>
    <row r="405" spans="1:17" ht="14" customHeight="1">
      <c r="A405" s="524" t="s">
        <v>2111</v>
      </c>
      <c r="B405" s="525" t="s">
        <v>2585</v>
      </c>
      <c r="C405" s="526"/>
      <c r="D405" s="537"/>
      <c r="E405" s="537"/>
      <c r="F405" s="537"/>
      <c r="G405" s="537"/>
      <c r="H405" s="537"/>
      <c r="I405" s="832"/>
      <c r="J405" s="468"/>
      <c r="K405" s="468"/>
      <c r="L405" s="468"/>
      <c r="M405" s="468"/>
      <c r="N405" s="468"/>
      <c r="O405" s="782"/>
      <c r="P405" s="782"/>
      <c r="Q405" s="782"/>
    </row>
    <row r="406" spans="1:17" ht="14" customHeight="1">
      <c r="A406" s="543" t="s">
        <v>2112</v>
      </c>
      <c r="B406" s="541" t="s">
        <v>2586</v>
      </c>
      <c r="C406" s="654">
        <v>0</v>
      </c>
      <c r="D406" s="654">
        <v>0</v>
      </c>
      <c r="E406" s="531">
        <f>+C406+D406</f>
        <v>0</v>
      </c>
      <c r="F406" s="654">
        <v>0</v>
      </c>
      <c r="G406" s="531">
        <f t="shared" ref="G406:G417" si="287">+E406+F406</f>
        <v>0</v>
      </c>
      <c r="H406" s="531">
        <f>'Production Budget - DETAILED'!G449</f>
        <v>0</v>
      </c>
      <c r="I406" s="569">
        <f t="shared" ref="I406:I417" si="288">+H406-G406</f>
        <v>0</v>
      </c>
      <c r="J406" s="667"/>
      <c r="K406" s="345" t="s">
        <v>566</v>
      </c>
      <c r="L406" s="345" t="s">
        <v>566</v>
      </c>
      <c r="M406" s="345" t="s">
        <v>566</v>
      </c>
      <c r="O406" s="776" t="str">
        <f t="shared" si="260"/>
        <v/>
      </c>
      <c r="P406" s="776" t="str">
        <f t="shared" si="261"/>
        <v/>
      </c>
      <c r="Q406" s="776" t="str">
        <f t="shared" si="262"/>
        <v/>
      </c>
    </row>
    <row r="407" spans="1:17" ht="14" customHeight="1">
      <c r="A407" s="543" t="s">
        <v>2113</v>
      </c>
      <c r="B407" s="541" t="s">
        <v>2587</v>
      </c>
      <c r="C407" s="654">
        <v>0</v>
      </c>
      <c r="D407" s="654">
        <v>0</v>
      </c>
      <c r="E407" s="531">
        <f t="shared" ref="E407:E417" si="289">+C407+D407</f>
        <v>0</v>
      </c>
      <c r="F407" s="654">
        <v>0</v>
      </c>
      <c r="G407" s="531">
        <f t="shared" si="287"/>
        <v>0</v>
      </c>
      <c r="H407" s="531">
        <f>'Production Budget - DETAILED'!G450</f>
        <v>0</v>
      </c>
      <c r="I407" s="569">
        <f t="shared" si="288"/>
        <v>0</v>
      </c>
      <c r="J407" s="667"/>
      <c r="K407" s="345" t="s">
        <v>566</v>
      </c>
      <c r="L407" s="345" t="s">
        <v>566</v>
      </c>
      <c r="M407" s="345" t="s">
        <v>566</v>
      </c>
      <c r="O407" s="776" t="str">
        <f t="shared" si="260"/>
        <v/>
      </c>
      <c r="P407" s="776" t="str">
        <f t="shared" si="261"/>
        <v/>
      </c>
      <c r="Q407" s="776" t="str">
        <f t="shared" si="262"/>
        <v/>
      </c>
    </row>
    <row r="408" spans="1:17" ht="14" customHeight="1">
      <c r="A408" s="543" t="s">
        <v>2114</v>
      </c>
      <c r="B408" s="541" t="s">
        <v>2588</v>
      </c>
      <c r="C408" s="654">
        <v>0</v>
      </c>
      <c r="D408" s="654">
        <v>0</v>
      </c>
      <c r="E408" s="531">
        <f t="shared" si="289"/>
        <v>0</v>
      </c>
      <c r="F408" s="654">
        <v>0</v>
      </c>
      <c r="G408" s="531">
        <f t="shared" si="287"/>
        <v>0</v>
      </c>
      <c r="H408" s="531">
        <f>'Production Budget - DETAILED'!G451</f>
        <v>0</v>
      </c>
      <c r="I408" s="569">
        <f t="shared" si="288"/>
        <v>0</v>
      </c>
      <c r="J408" s="667"/>
      <c r="K408" s="345" t="s">
        <v>566</v>
      </c>
      <c r="L408" s="345" t="s">
        <v>566</v>
      </c>
      <c r="M408" s="345" t="s">
        <v>566</v>
      </c>
      <c r="O408" s="776" t="str">
        <f t="shared" si="260"/>
        <v/>
      </c>
      <c r="P408" s="776" t="str">
        <f t="shared" si="261"/>
        <v/>
      </c>
      <c r="Q408" s="776" t="str">
        <f t="shared" si="262"/>
        <v/>
      </c>
    </row>
    <row r="409" spans="1:17" ht="14" customHeight="1">
      <c r="A409" s="543" t="s">
        <v>2115</v>
      </c>
      <c r="B409" s="541" t="s">
        <v>2589</v>
      </c>
      <c r="C409" s="654">
        <v>0</v>
      </c>
      <c r="D409" s="654">
        <v>0</v>
      </c>
      <c r="E409" s="531">
        <f t="shared" si="289"/>
        <v>0</v>
      </c>
      <c r="F409" s="654">
        <v>0</v>
      </c>
      <c r="G409" s="531">
        <f t="shared" si="287"/>
        <v>0</v>
      </c>
      <c r="H409" s="531">
        <f>'Production Budget - DETAILED'!G452</f>
        <v>0</v>
      </c>
      <c r="I409" s="569">
        <f t="shared" si="288"/>
        <v>0</v>
      </c>
      <c r="J409" s="667"/>
      <c r="K409" s="345" t="s">
        <v>566</v>
      </c>
      <c r="L409" s="345" t="s">
        <v>566</v>
      </c>
      <c r="M409" s="345" t="s">
        <v>566</v>
      </c>
      <c r="O409" s="776" t="str">
        <f t="shared" si="260"/>
        <v/>
      </c>
      <c r="P409" s="776" t="str">
        <f t="shared" si="261"/>
        <v/>
      </c>
      <c r="Q409" s="776" t="str">
        <f t="shared" si="262"/>
        <v/>
      </c>
    </row>
    <row r="410" spans="1:17" ht="14" customHeight="1">
      <c r="A410" s="543" t="s">
        <v>2116</v>
      </c>
      <c r="B410" s="541" t="s">
        <v>1187</v>
      </c>
      <c r="C410" s="654">
        <v>0</v>
      </c>
      <c r="D410" s="654">
        <v>0</v>
      </c>
      <c r="E410" s="531">
        <f t="shared" si="289"/>
        <v>0</v>
      </c>
      <c r="F410" s="654">
        <v>0</v>
      </c>
      <c r="G410" s="531">
        <f t="shared" si="287"/>
        <v>0</v>
      </c>
      <c r="H410" s="531">
        <f>'Production Budget - DETAILED'!G457</f>
        <v>0</v>
      </c>
      <c r="I410" s="569">
        <f t="shared" si="288"/>
        <v>0</v>
      </c>
      <c r="J410" s="667"/>
      <c r="K410" s="345" t="s">
        <v>566</v>
      </c>
      <c r="L410" s="345" t="s">
        <v>566</v>
      </c>
      <c r="M410" s="345" t="s">
        <v>566</v>
      </c>
      <c r="O410" s="776" t="str">
        <f t="shared" si="260"/>
        <v/>
      </c>
      <c r="P410" s="776" t="str">
        <f t="shared" si="261"/>
        <v/>
      </c>
      <c r="Q410" s="776" t="str">
        <f t="shared" si="262"/>
        <v/>
      </c>
    </row>
    <row r="411" spans="1:17" ht="14" customHeight="1">
      <c r="A411" s="543" t="s">
        <v>2117</v>
      </c>
      <c r="B411" s="541" t="s">
        <v>1188</v>
      </c>
      <c r="C411" s="654">
        <v>0</v>
      </c>
      <c r="D411" s="654">
        <v>0</v>
      </c>
      <c r="E411" s="531">
        <f t="shared" si="289"/>
        <v>0</v>
      </c>
      <c r="F411" s="654">
        <v>0</v>
      </c>
      <c r="G411" s="531">
        <f t="shared" si="287"/>
        <v>0</v>
      </c>
      <c r="H411" s="531">
        <f>'Production Budget - DETAILED'!G458</f>
        <v>0</v>
      </c>
      <c r="I411" s="569">
        <f t="shared" si="288"/>
        <v>0</v>
      </c>
      <c r="J411" s="667"/>
      <c r="K411" s="345" t="s">
        <v>566</v>
      </c>
      <c r="L411" s="345" t="s">
        <v>566</v>
      </c>
      <c r="M411" s="345" t="s">
        <v>566</v>
      </c>
      <c r="O411" s="776" t="str">
        <f t="shared" si="260"/>
        <v/>
      </c>
      <c r="P411" s="776" t="str">
        <f t="shared" si="261"/>
        <v/>
      </c>
      <c r="Q411" s="776" t="str">
        <f t="shared" si="262"/>
        <v/>
      </c>
    </row>
    <row r="412" spans="1:17" ht="14" customHeight="1">
      <c r="A412" s="543" t="s">
        <v>2118</v>
      </c>
      <c r="B412" s="541" t="s">
        <v>1163</v>
      </c>
      <c r="C412" s="654">
        <v>0</v>
      </c>
      <c r="D412" s="654">
        <v>0</v>
      </c>
      <c r="E412" s="531">
        <f t="shared" si="289"/>
        <v>0</v>
      </c>
      <c r="F412" s="654">
        <v>0</v>
      </c>
      <c r="G412" s="531">
        <f t="shared" si="287"/>
        <v>0</v>
      </c>
      <c r="H412" s="531">
        <f>'Production Budget - DETAILED'!G459</f>
        <v>0</v>
      </c>
      <c r="I412" s="569">
        <f t="shared" si="288"/>
        <v>0</v>
      </c>
      <c r="J412" s="667"/>
      <c r="K412" s="345" t="s">
        <v>566</v>
      </c>
      <c r="L412" s="345" t="s">
        <v>566</v>
      </c>
      <c r="M412" s="345" t="s">
        <v>566</v>
      </c>
      <c r="O412" s="776" t="str">
        <f t="shared" si="260"/>
        <v/>
      </c>
      <c r="P412" s="776" t="str">
        <f t="shared" si="261"/>
        <v/>
      </c>
      <c r="Q412" s="776" t="str">
        <f t="shared" si="262"/>
        <v/>
      </c>
    </row>
    <row r="413" spans="1:17" ht="14" customHeight="1">
      <c r="A413" s="543" t="s">
        <v>2959</v>
      </c>
      <c r="B413" s="541" t="s">
        <v>1164</v>
      </c>
      <c r="C413" s="654">
        <v>0</v>
      </c>
      <c r="D413" s="654">
        <v>0</v>
      </c>
      <c r="E413" s="531">
        <f t="shared" ref="E413" si="290">+C413+D413</f>
        <v>0</v>
      </c>
      <c r="F413" s="654">
        <v>0</v>
      </c>
      <c r="G413" s="531">
        <f t="shared" ref="G413" si="291">+E413+F413</f>
        <v>0</v>
      </c>
      <c r="H413" s="531">
        <f>'Production Budget - DETAILED'!G460</f>
        <v>0</v>
      </c>
      <c r="I413" s="569">
        <f t="shared" ref="I413" si="292">+H413-G413</f>
        <v>0</v>
      </c>
      <c r="J413" s="667"/>
      <c r="K413" s="345" t="s">
        <v>566</v>
      </c>
      <c r="L413" s="345" t="s">
        <v>566</v>
      </c>
      <c r="M413" s="345" t="s">
        <v>566</v>
      </c>
      <c r="O413" s="776" t="str">
        <f t="shared" ref="O413" si="293">IF(OR(K413="Oui",K413="Yes"),G413,"")</f>
        <v/>
      </c>
      <c r="P413" s="776" t="str">
        <f t="shared" ref="P413" si="294">IF(OR(L413="Oui",L413="Yes"),G413,"")</f>
        <v/>
      </c>
      <c r="Q413" s="776" t="str">
        <f t="shared" ref="Q413" si="295">IF(OR(M413="Oui",M413="Yes"),G413,"")</f>
        <v/>
      </c>
    </row>
    <row r="414" spans="1:17" ht="14" customHeight="1">
      <c r="A414" s="543" t="s">
        <v>2119</v>
      </c>
      <c r="B414" s="541" t="s">
        <v>1165</v>
      </c>
      <c r="C414" s="654">
        <v>0</v>
      </c>
      <c r="D414" s="654">
        <v>0</v>
      </c>
      <c r="E414" s="531">
        <f t="shared" si="289"/>
        <v>0</v>
      </c>
      <c r="F414" s="654">
        <v>0</v>
      </c>
      <c r="G414" s="531">
        <f t="shared" si="287"/>
        <v>0</v>
      </c>
      <c r="H414" s="531">
        <f>'Production Budget - DETAILED'!G461</f>
        <v>0</v>
      </c>
      <c r="I414" s="569">
        <f t="shared" si="288"/>
        <v>0</v>
      </c>
      <c r="J414" s="667"/>
      <c r="K414" s="345" t="s">
        <v>566</v>
      </c>
      <c r="L414" s="345" t="s">
        <v>566</v>
      </c>
      <c r="M414" s="345" t="s">
        <v>566</v>
      </c>
      <c r="O414" s="776" t="str">
        <f t="shared" si="260"/>
        <v/>
      </c>
      <c r="P414" s="776" t="str">
        <f t="shared" si="261"/>
        <v/>
      </c>
      <c r="Q414" s="776" t="str">
        <f t="shared" si="262"/>
        <v/>
      </c>
    </row>
    <row r="415" spans="1:17" ht="14" customHeight="1">
      <c r="A415" s="543" t="s">
        <v>2120</v>
      </c>
      <c r="B415" s="541" t="s">
        <v>1189</v>
      </c>
      <c r="C415" s="654">
        <v>0</v>
      </c>
      <c r="D415" s="654">
        <v>0</v>
      </c>
      <c r="E415" s="531">
        <f t="shared" si="289"/>
        <v>0</v>
      </c>
      <c r="F415" s="654">
        <v>0</v>
      </c>
      <c r="G415" s="531">
        <f t="shared" si="287"/>
        <v>0</v>
      </c>
      <c r="H415" s="531">
        <f>'Production Budget - DETAILED'!G462</f>
        <v>0</v>
      </c>
      <c r="I415" s="569">
        <f t="shared" si="288"/>
        <v>0</v>
      </c>
      <c r="J415" s="667"/>
      <c r="K415" s="345" t="s">
        <v>566</v>
      </c>
      <c r="L415" s="345" t="s">
        <v>566</v>
      </c>
      <c r="M415" s="345" t="s">
        <v>566</v>
      </c>
      <c r="O415" s="776" t="str">
        <f t="shared" si="260"/>
        <v/>
      </c>
      <c r="P415" s="776" t="str">
        <f t="shared" si="261"/>
        <v/>
      </c>
      <c r="Q415" s="776" t="str">
        <f t="shared" si="262"/>
        <v/>
      </c>
    </row>
    <row r="416" spans="1:17" ht="14" customHeight="1">
      <c r="A416" s="543" t="s">
        <v>2121</v>
      </c>
      <c r="B416" s="541" t="s">
        <v>1190</v>
      </c>
      <c r="C416" s="654">
        <v>0</v>
      </c>
      <c r="D416" s="654">
        <v>0</v>
      </c>
      <c r="E416" s="531">
        <f t="shared" si="289"/>
        <v>0</v>
      </c>
      <c r="F416" s="654">
        <v>0</v>
      </c>
      <c r="G416" s="531">
        <f t="shared" si="287"/>
        <v>0</v>
      </c>
      <c r="H416" s="531">
        <f>'Production Budget - DETAILED'!G463</f>
        <v>0</v>
      </c>
      <c r="I416" s="569">
        <f t="shared" si="288"/>
        <v>0</v>
      </c>
      <c r="J416" s="667"/>
      <c r="K416" s="345" t="s">
        <v>566</v>
      </c>
      <c r="L416" s="345" t="s">
        <v>566</v>
      </c>
      <c r="M416" s="345" t="s">
        <v>566</v>
      </c>
      <c r="O416" s="776" t="str">
        <f t="shared" si="260"/>
        <v/>
      </c>
      <c r="P416" s="776" t="str">
        <f t="shared" si="261"/>
        <v/>
      </c>
      <c r="Q416" s="776" t="str">
        <f t="shared" si="262"/>
        <v/>
      </c>
    </row>
    <row r="417" spans="1:17" ht="14" customHeight="1">
      <c r="A417" s="543" t="s">
        <v>2122</v>
      </c>
      <c r="B417" s="466" t="s">
        <v>897</v>
      </c>
      <c r="C417" s="654">
        <v>0</v>
      </c>
      <c r="D417" s="654">
        <v>0</v>
      </c>
      <c r="E417" s="531">
        <f t="shared" si="289"/>
        <v>0</v>
      </c>
      <c r="F417" s="654">
        <v>0</v>
      </c>
      <c r="G417" s="531">
        <f t="shared" si="287"/>
        <v>0</v>
      </c>
      <c r="H417" s="531">
        <f>'Production Budget - DETAILED'!G464</f>
        <v>0</v>
      </c>
      <c r="I417" s="569">
        <f t="shared" si="288"/>
        <v>0</v>
      </c>
      <c r="J417" s="667"/>
      <c r="K417" s="345" t="s">
        <v>566</v>
      </c>
      <c r="L417" s="345" t="s">
        <v>566</v>
      </c>
      <c r="M417" s="345" t="s">
        <v>566</v>
      </c>
      <c r="O417" s="776" t="str">
        <f t="shared" si="260"/>
        <v/>
      </c>
      <c r="P417" s="776" t="str">
        <f t="shared" si="261"/>
        <v/>
      </c>
      <c r="Q417" s="776" t="str">
        <f t="shared" si="262"/>
        <v/>
      </c>
    </row>
    <row r="418" spans="1:17" ht="14" customHeight="1">
      <c r="A418" s="547"/>
      <c r="B418" s="534" t="s">
        <v>2123</v>
      </c>
      <c r="C418" s="535">
        <f t="shared" ref="C418:H418" si="296">SUM(C406:C417)</f>
        <v>0</v>
      </c>
      <c r="D418" s="535">
        <f t="shared" si="296"/>
        <v>0</v>
      </c>
      <c r="E418" s="535">
        <f t="shared" si="296"/>
        <v>0</v>
      </c>
      <c r="F418" s="535">
        <f t="shared" si="296"/>
        <v>0</v>
      </c>
      <c r="G418" s="535">
        <f t="shared" si="296"/>
        <v>0</v>
      </c>
      <c r="H418" s="535">
        <f t="shared" si="296"/>
        <v>0</v>
      </c>
      <c r="I418" s="831">
        <f>+H418-G418</f>
        <v>0</v>
      </c>
      <c r="J418" s="738"/>
      <c r="K418" s="738"/>
      <c r="L418" s="738"/>
      <c r="M418" s="738"/>
      <c r="N418" s="738"/>
      <c r="O418" s="783"/>
      <c r="P418" s="783"/>
      <c r="Q418" s="783"/>
    </row>
    <row r="419" spans="1:17" ht="14" customHeight="1">
      <c r="A419" s="547"/>
      <c r="B419" s="536"/>
      <c r="C419" s="537"/>
      <c r="D419" s="537"/>
      <c r="E419" s="537"/>
      <c r="F419" s="537"/>
      <c r="G419" s="537"/>
      <c r="H419" s="537"/>
      <c r="I419" s="832"/>
      <c r="J419" s="468"/>
      <c r="K419" s="468"/>
      <c r="L419" s="468"/>
      <c r="M419" s="468"/>
      <c r="N419" s="468"/>
      <c r="O419" s="782"/>
      <c r="P419" s="782"/>
      <c r="Q419" s="782"/>
    </row>
    <row r="420" spans="1:17" ht="14" customHeight="1">
      <c r="A420" s="524" t="s">
        <v>2124</v>
      </c>
      <c r="B420" s="525" t="s">
        <v>1192</v>
      </c>
      <c r="C420" s="526"/>
      <c r="D420" s="537"/>
      <c r="E420" s="537"/>
      <c r="F420" s="537"/>
      <c r="G420" s="537"/>
      <c r="H420" s="537"/>
      <c r="I420" s="832"/>
      <c r="J420" s="468"/>
      <c r="K420" s="468"/>
      <c r="L420" s="468"/>
      <c r="M420" s="468"/>
      <c r="N420" s="468"/>
      <c r="O420" s="782"/>
      <c r="P420" s="782"/>
      <c r="Q420" s="782"/>
    </row>
    <row r="421" spans="1:17" ht="14" customHeight="1">
      <c r="A421" s="543" t="s">
        <v>2125</v>
      </c>
      <c r="B421" s="541" t="s">
        <v>2590</v>
      </c>
      <c r="C421" s="654">
        <v>0</v>
      </c>
      <c r="D421" s="654">
        <v>0</v>
      </c>
      <c r="E421" s="531">
        <f>+C421+D421</f>
        <v>0</v>
      </c>
      <c r="F421" s="654">
        <v>0</v>
      </c>
      <c r="G421" s="531">
        <f t="shared" ref="G421:G435" si="297">+E421+F421</f>
        <v>0</v>
      </c>
      <c r="H421" s="531">
        <f>'Production Budget - DETAILED'!G469</f>
        <v>0</v>
      </c>
      <c r="I421" s="569">
        <f t="shared" ref="I421:I435" si="298">+H421-G421</f>
        <v>0</v>
      </c>
      <c r="J421" s="667"/>
      <c r="K421" s="345" t="s">
        <v>566</v>
      </c>
      <c r="L421" s="345" t="s">
        <v>566</v>
      </c>
      <c r="M421" s="345" t="s">
        <v>566</v>
      </c>
      <c r="O421" s="776" t="str">
        <f t="shared" si="260"/>
        <v/>
      </c>
      <c r="P421" s="776" t="str">
        <f t="shared" si="261"/>
        <v/>
      </c>
      <c r="Q421" s="776" t="str">
        <f t="shared" si="262"/>
        <v/>
      </c>
    </row>
    <row r="422" spans="1:17" ht="14" customHeight="1">
      <c r="A422" s="543" t="s">
        <v>2126</v>
      </c>
      <c r="B422" s="541" t="s">
        <v>2591</v>
      </c>
      <c r="C422" s="654">
        <v>0</v>
      </c>
      <c r="D422" s="654">
        <v>0</v>
      </c>
      <c r="E422" s="531">
        <f t="shared" ref="E422:E435" si="299">+C422+D422</f>
        <v>0</v>
      </c>
      <c r="F422" s="654">
        <v>0</v>
      </c>
      <c r="G422" s="531">
        <f t="shared" si="297"/>
        <v>0</v>
      </c>
      <c r="H422" s="531">
        <f>'Production Budget - DETAILED'!G470</f>
        <v>0</v>
      </c>
      <c r="I422" s="569">
        <f t="shared" si="298"/>
        <v>0</v>
      </c>
      <c r="J422" s="667"/>
      <c r="K422" s="345" t="s">
        <v>566</v>
      </c>
      <c r="L422" s="345" t="s">
        <v>566</v>
      </c>
      <c r="M422" s="345" t="s">
        <v>566</v>
      </c>
      <c r="O422" s="776" t="str">
        <f t="shared" si="260"/>
        <v/>
      </c>
      <c r="P422" s="776" t="str">
        <f t="shared" si="261"/>
        <v/>
      </c>
      <c r="Q422" s="776" t="str">
        <f t="shared" si="262"/>
        <v/>
      </c>
    </row>
    <row r="423" spans="1:17" ht="14" customHeight="1">
      <c r="A423" s="543" t="s">
        <v>2127</v>
      </c>
      <c r="B423" s="541" t="s">
        <v>2592</v>
      </c>
      <c r="C423" s="654">
        <v>0</v>
      </c>
      <c r="D423" s="654">
        <v>0</v>
      </c>
      <c r="E423" s="531">
        <f t="shared" si="299"/>
        <v>0</v>
      </c>
      <c r="F423" s="654">
        <v>0</v>
      </c>
      <c r="G423" s="531">
        <f t="shared" si="297"/>
        <v>0</v>
      </c>
      <c r="H423" s="531">
        <f>'Production Budget - DETAILED'!G471</f>
        <v>0</v>
      </c>
      <c r="I423" s="569">
        <f t="shared" si="298"/>
        <v>0</v>
      </c>
      <c r="J423" s="667"/>
      <c r="K423" s="345" t="s">
        <v>566</v>
      </c>
      <c r="L423" s="345" t="s">
        <v>566</v>
      </c>
      <c r="M423" s="345" t="s">
        <v>566</v>
      </c>
      <c r="O423" s="776" t="str">
        <f t="shared" si="260"/>
        <v/>
      </c>
      <c r="P423" s="776" t="str">
        <f t="shared" si="261"/>
        <v/>
      </c>
      <c r="Q423" s="776" t="str">
        <f t="shared" si="262"/>
        <v/>
      </c>
    </row>
    <row r="424" spans="1:17" ht="14" customHeight="1">
      <c r="A424" s="543" t="s">
        <v>2128</v>
      </c>
      <c r="B424" s="541" t="s">
        <v>1198</v>
      </c>
      <c r="C424" s="654">
        <v>0</v>
      </c>
      <c r="D424" s="654">
        <v>0</v>
      </c>
      <c r="E424" s="531">
        <f t="shared" ref="E424:E428" si="300">+C424+D424</f>
        <v>0</v>
      </c>
      <c r="F424" s="654">
        <v>0</v>
      </c>
      <c r="G424" s="531">
        <f t="shared" ref="G424:G428" si="301">+E424+F424</f>
        <v>0</v>
      </c>
      <c r="H424" s="531">
        <f>'Production Budget - DETAILED'!G475</f>
        <v>0</v>
      </c>
      <c r="I424" s="569">
        <f t="shared" ref="I424:I428" si="302">+H424-G424</f>
        <v>0</v>
      </c>
      <c r="J424" s="667"/>
      <c r="K424" s="345" t="s">
        <v>566</v>
      </c>
      <c r="L424" s="345" t="s">
        <v>566</v>
      </c>
      <c r="M424" s="345" t="s">
        <v>566</v>
      </c>
      <c r="O424" s="776" t="str">
        <f t="shared" ref="O424:O428" si="303">IF(OR(K424="Oui",K424="Yes"),G424,"")</f>
        <v/>
      </c>
      <c r="P424" s="776" t="str">
        <f t="shared" ref="P424:P428" si="304">IF(OR(L424="Oui",L424="Yes"),G424,"")</f>
        <v/>
      </c>
      <c r="Q424" s="776" t="str">
        <f t="shared" ref="Q424:Q428" si="305">IF(OR(M424="Oui",M424="Yes"),G424,"")</f>
        <v/>
      </c>
    </row>
    <row r="425" spans="1:17" ht="14" customHeight="1">
      <c r="A425" s="543" t="s">
        <v>2960</v>
      </c>
      <c r="B425" s="541" t="s">
        <v>1199</v>
      </c>
      <c r="C425" s="654">
        <v>0</v>
      </c>
      <c r="D425" s="654">
        <v>0</v>
      </c>
      <c r="E425" s="531">
        <f t="shared" si="300"/>
        <v>0</v>
      </c>
      <c r="F425" s="654">
        <v>0</v>
      </c>
      <c r="G425" s="531">
        <f t="shared" si="301"/>
        <v>0</v>
      </c>
      <c r="H425" s="531">
        <f>'Production Budget - DETAILED'!G476</f>
        <v>0</v>
      </c>
      <c r="I425" s="569">
        <f t="shared" si="302"/>
        <v>0</v>
      </c>
      <c r="J425" s="667"/>
      <c r="K425" s="345" t="s">
        <v>566</v>
      </c>
      <c r="L425" s="345" t="s">
        <v>566</v>
      </c>
      <c r="M425" s="345" t="s">
        <v>566</v>
      </c>
      <c r="O425" s="776" t="str">
        <f t="shared" si="303"/>
        <v/>
      </c>
      <c r="P425" s="776" t="str">
        <f t="shared" si="304"/>
        <v/>
      </c>
      <c r="Q425" s="776" t="str">
        <f t="shared" si="305"/>
        <v/>
      </c>
    </row>
    <row r="426" spans="1:17" ht="14" customHeight="1">
      <c r="A426" s="543" t="s">
        <v>2129</v>
      </c>
      <c r="B426" s="541" t="s">
        <v>1200</v>
      </c>
      <c r="C426" s="654">
        <v>0</v>
      </c>
      <c r="D426" s="654">
        <v>0</v>
      </c>
      <c r="E426" s="531">
        <f t="shared" si="300"/>
        <v>0</v>
      </c>
      <c r="F426" s="654">
        <v>0</v>
      </c>
      <c r="G426" s="531">
        <f t="shared" si="301"/>
        <v>0</v>
      </c>
      <c r="H426" s="531">
        <f>'Production Budget - DETAILED'!G477</f>
        <v>0</v>
      </c>
      <c r="I426" s="569">
        <f t="shared" si="302"/>
        <v>0</v>
      </c>
      <c r="J426" s="667"/>
      <c r="K426" s="345" t="s">
        <v>566</v>
      </c>
      <c r="L426" s="345" t="s">
        <v>566</v>
      </c>
      <c r="M426" s="345" t="s">
        <v>566</v>
      </c>
      <c r="O426" s="776" t="str">
        <f t="shared" si="303"/>
        <v/>
      </c>
      <c r="P426" s="776" t="str">
        <f t="shared" si="304"/>
        <v/>
      </c>
      <c r="Q426" s="776" t="str">
        <f t="shared" si="305"/>
        <v/>
      </c>
    </row>
    <row r="427" spans="1:17" ht="14" customHeight="1">
      <c r="A427" s="543" t="s">
        <v>2130</v>
      </c>
      <c r="B427" s="541" t="s">
        <v>1201</v>
      </c>
      <c r="C427" s="654">
        <v>0</v>
      </c>
      <c r="D427" s="654">
        <v>0</v>
      </c>
      <c r="E427" s="531">
        <f t="shared" si="300"/>
        <v>0</v>
      </c>
      <c r="F427" s="654">
        <v>0</v>
      </c>
      <c r="G427" s="531">
        <f t="shared" si="301"/>
        <v>0</v>
      </c>
      <c r="H427" s="531">
        <f>'Production Budget - DETAILED'!G478</f>
        <v>0</v>
      </c>
      <c r="I427" s="569">
        <f t="shared" si="302"/>
        <v>0</v>
      </c>
      <c r="J427" s="667"/>
      <c r="K427" s="345" t="s">
        <v>566</v>
      </c>
      <c r="L427" s="345" t="s">
        <v>566</v>
      </c>
      <c r="M427" s="345" t="s">
        <v>566</v>
      </c>
      <c r="O427" s="776" t="str">
        <f t="shared" si="303"/>
        <v/>
      </c>
      <c r="P427" s="776" t="str">
        <f t="shared" si="304"/>
        <v/>
      </c>
      <c r="Q427" s="776" t="str">
        <f t="shared" si="305"/>
        <v/>
      </c>
    </row>
    <row r="428" spans="1:17" ht="14" customHeight="1">
      <c r="A428" s="543" t="s">
        <v>2961</v>
      </c>
      <c r="B428" s="541" t="s">
        <v>1202</v>
      </c>
      <c r="C428" s="654">
        <v>0</v>
      </c>
      <c r="D428" s="654">
        <v>0</v>
      </c>
      <c r="E428" s="531">
        <f t="shared" si="300"/>
        <v>0</v>
      </c>
      <c r="F428" s="654">
        <v>0</v>
      </c>
      <c r="G428" s="531">
        <f t="shared" si="301"/>
        <v>0</v>
      </c>
      <c r="H428" s="531">
        <f>'Production Budget - DETAILED'!G479</f>
        <v>0</v>
      </c>
      <c r="I428" s="569">
        <f t="shared" si="302"/>
        <v>0</v>
      </c>
      <c r="J428" s="667"/>
      <c r="K428" s="345" t="s">
        <v>566</v>
      </c>
      <c r="L428" s="345" t="s">
        <v>566</v>
      </c>
      <c r="M428" s="345" t="s">
        <v>566</v>
      </c>
      <c r="O428" s="776" t="str">
        <f t="shared" si="303"/>
        <v/>
      </c>
      <c r="P428" s="776" t="str">
        <f t="shared" si="304"/>
        <v/>
      </c>
      <c r="Q428" s="776" t="str">
        <f t="shared" si="305"/>
        <v/>
      </c>
    </row>
    <row r="429" spans="1:17" ht="14" customHeight="1">
      <c r="A429" s="543" t="s">
        <v>2962</v>
      </c>
      <c r="B429" s="541" t="s">
        <v>1203</v>
      </c>
      <c r="C429" s="654">
        <v>0</v>
      </c>
      <c r="D429" s="654">
        <v>0</v>
      </c>
      <c r="E429" s="531">
        <f t="shared" si="299"/>
        <v>0</v>
      </c>
      <c r="F429" s="654">
        <v>0</v>
      </c>
      <c r="G429" s="531">
        <f t="shared" si="297"/>
        <v>0</v>
      </c>
      <c r="H429" s="531">
        <f>'Production Budget - DETAILED'!G480</f>
        <v>0</v>
      </c>
      <c r="I429" s="569">
        <f t="shared" si="298"/>
        <v>0</v>
      </c>
      <c r="J429" s="667"/>
      <c r="K429" s="345" t="s">
        <v>566</v>
      </c>
      <c r="L429" s="345" t="s">
        <v>566</v>
      </c>
      <c r="M429" s="345" t="s">
        <v>566</v>
      </c>
      <c r="O429" s="776" t="str">
        <f t="shared" si="260"/>
        <v/>
      </c>
      <c r="P429" s="776" t="str">
        <f t="shared" si="261"/>
        <v/>
      </c>
      <c r="Q429" s="776" t="str">
        <f t="shared" si="262"/>
        <v/>
      </c>
    </row>
    <row r="430" spans="1:17" ht="14" customHeight="1">
      <c r="A430" s="543" t="s">
        <v>2131</v>
      </c>
      <c r="B430" s="541" t="s">
        <v>1204</v>
      </c>
      <c r="C430" s="654">
        <v>0</v>
      </c>
      <c r="D430" s="654">
        <v>0</v>
      </c>
      <c r="E430" s="531">
        <f t="shared" si="299"/>
        <v>0</v>
      </c>
      <c r="F430" s="654">
        <v>0</v>
      </c>
      <c r="G430" s="531">
        <f t="shared" si="297"/>
        <v>0</v>
      </c>
      <c r="H430" s="531">
        <f>'Production Budget - DETAILED'!G481</f>
        <v>0</v>
      </c>
      <c r="I430" s="569">
        <f t="shared" si="298"/>
        <v>0</v>
      </c>
      <c r="J430" s="667"/>
      <c r="K430" s="345" t="s">
        <v>566</v>
      </c>
      <c r="L430" s="345" t="s">
        <v>566</v>
      </c>
      <c r="M430" s="345" t="s">
        <v>566</v>
      </c>
      <c r="O430" s="776" t="str">
        <f t="shared" si="260"/>
        <v/>
      </c>
      <c r="P430" s="776" t="str">
        <f t="shared" si="261"/>
        <v/>
      </c>
      <c r="Q430" s="776" t="str">
        <f t="shared" si="262"/>
        <v/>
      </c>
    </row>
    <row r="431" spans="1:17" ht="14" customHeight="1">
      <c r="A431" s="543" t="s">
        <v>2132</v>
      </c>
      <c r="B431" s="541" t="s">
        <v>1205</v>
      </c>
      <c r="C431" s="654">
        <v>0</v>
      </c>
      <c r="D431" s="654">
        <v>0</v>
      </c>
      <c r="E431" s="531">
        <f t="shared" si="299"/>
        <v>0</v>
      </c>
      <c r="F431" s="654">
        <v>0</v>
      </c>
      <c r="G431" s="531">
        <f t="shared" si="297"/>
        <v>0</v>
      </c>
      <c r="H431" s="531">
        <f>'Production Budget - DETAILED'!G482</f>
        <v>0</v>
      </c>
      <c r="I431" s="569">
        <f t="shared" si="298"/>
        <v>0</v>
      </c>
      <c r="J431" s="667"/>
      <c r="K431" s="345" t="s">
        <v>566</v>
      </c>
      <c r="L431" s="345" t="s">
        <v>566</v>
      </c>
      <c r="M431" s="345" t="s">
        <v>566</v>
      </c>
      <c r="O431" s="776" t="str">
        <f t="shared" si="260"/>
        <v/>
      </c>
      <c r="P431" s="776" t="str">
        <f t="shared" si="261"/>
        <v/>
      </c>
      <c r="Q431" s="776" t="str">
        <f t="shared" si="262"/>
        <v/>
      </c>
    </row>
    <row r="432" spans="1:17" ht="14" customHeight="1">
      <c r="A432" s="543" t="s">
        <v>2133</v>
      </c>
      <c r="B432" s="541" t="s">
        <v>1190</v>
      </c>
      <c r="C432" s="654">
        <v>0</v>
      </c>
      <c r="D432" s="654">
        <v>0</v>
      </c>
      <c r="E432" s="531">
        <f t="shared" si="299"/>
        <v>0</v>
      </c>
      <c r="F432" s="654">
        <v>0</v>
      </c>
      <c r="G432" s="531">
        <f t="shared" si="297"/>
        <v>0</v>
      </c>
      <c r="H432" s="531">
        <f>'Production Budget - DETAILED'!G483</f>
        <v>0</v>
      </c>
      <c r="I432" s="569">
        <f t="shared" si="298"/>
        <v>0</v>
      </c>
      <c r="J432" s="667"/>
      <c r="K432" s="345" t="s">
        <v>566</v>
      </c>
      <c r="L432" s="345" t="s">
        <v>566</v>
      </c>
      <c r="M432" s="345" t="s">
        <v>566</v>
      </c>
      <c r="O432" s="776" t="str">
        <f t="shared" si="260"/>
        <v/>
      </c>
      <c r="P432" s="776" t="str">
        <f t="shared" si="261"/>
        <v/>
      </c>
      <c r="Q432" s="776" t="str">
        <f t="shared" si="262"/>
        <v/>
      </c>
    </row>
    <row r="433" spans="1:17" ht="14" customHeight="1">
      <c r="A433" s="543" t="s">
        <v>2963</v>
      </c>
      <c r="B433" s="541" t="s">
        <v>1206</v>
      </c>
      <c r="C433" s="654">
        <v>0</v>
      </c>
      <c r="D433" s="654">
        <v>0</v>
      </c>
      <c r="E433" s="531">
        <f t="shared" si="299"/>
        <v>0</v>
      </c>
      <c r="F433" s="654">
        <v>0</v>
      </c>
      <c r="G433" s="531">
        <f t="shared" si="297"/>
        <v>0</v>
      </c>
      <c r="H433" s="531">
        <f>'Production Budget - DETAILED'!G484</f>
        <v>0</v>
      </c>
      <c r="I433" s="569">
        <f t="shared" si="298"/>
        <v>0</v>
      </c>
      <c r="J433" s="667"/>
      <c r="K433" s="345" t="s">
        <v>566</v>
      </c>
      <c r="L433" s="345" t="s">
        <v>566</v>
      </c>
      <c r="M433" s="345" t="s">
        <v>566</v>
      </c>
      <c r="O433" s="776" t="str">
        <f t="shared" si="260"/>
        <v/>
      </c>
      <c r="P433" s="776" t="str">
        <f t="shared" si="261"/>
        <v/>
      </c>
      <c r="Q433" s="776" t="str">
        <f t="shared" si="262"/>
        <v/>
      </c>
    </row>
    <row r="434" spans="1:17" ht="14" customHeight="1">
      <c r="A434" s="543" t="s">
        <v>2964</v>
      </c>
      <c r="B434" s="541" t="s">
        <v>1207</v>
      </c>
      <c r="C434" s="654">
        <v>0</v>
      </c>
      <c r="D434" s="654">
        <v>0</v>
      </c>
      <c r="E434" s="531">
        <f t="shared" si="299"/>
        <v>0</v>
      </c>
      <c r="F434" s="654">
        <v>0</v>
      </c>
      <c r="G434" s="531">
        <f t="shared" si="297"/>
        <v>0</v>
      </c>
      <c r="H434" s="531">
        <f>'Production Budget - DETAILED'!G485</f>
        <v>0</v>
      </c>
      <c r="I434" s="569">
        <f t="shared" si="298"/>
        <v>0</v>
      </c>
      <c r="J434" s="667"/>
      <c r="K434" s="345" t="s">
        <v>566</v>
      </c>
      <c r="L434" s="345" t="s">
        <v>566</v>
      </c>
      <c r="M434" s="345" t="s">
        <v>566</v>
      </c>
      <c r="O434" s="776" t="str">
        <f t="shared" si="260"/>
        <v/>
      </c>
      <c r="P434" s="776" t="str">
        <f t="shared" si="261"/>
        <v/>
      </c>
      <c r="Q434" s="776" t="str">
        <f t="shared" si="262"/>
        <v/>
      </c>
    </row>
    <row r="435" spans="1:17" ht="14" customHeight="1">
      <c r="A435" s="543" t="s">
        <v>2134</v>
      </c>
      <c r="B435" s="466" t="s">
        <v>897</v>
      </c>
      <c r="C435" s="654">
        <v>0</v>
      </c>
      <c r="D435" s="654">
        <v>0</v>
      </c>
      <c r="E435" s="531">
        <f t="shared" si="299"/>
        <v>0</v>
      </c>
      <c r="F435" s="654">
        <v>0</v>
      </c>
      <c r="G435" s="531">
        <f t="shared" si="297"/>
        <v>0</v>
      </c>
      <c r="H435" s="531">
        <f>'Production Budget - DETAILED'!G486</f>
        <v>0</v>
      </c>
      <c r="I435" s="569">
        <f t="shared" si="298"/>
        <v>0</v>
      </c>
      <c r="J435" s="667"/>
      <c r="K435" s="345" t="s">
        <v>566</v>
      </c>
      <c r="L435" s="345" t="s">
        <v>566</v>
      </c>
      <c r="M435" s="345" t="s">
        <v>566</v>
      </c>
      <c r="O435" s="776" t="str">
        <f t="shared" si="260"/>
        <v/>
      </c>
      <c r="P435" s="776" t="str">
        <f t="shared" si="261"/>
        <v/>
      </c>
      <c r="Q435" s="776" t="str">
        <f t="shared" si="262"/>
        <v/>
      </c>
    </row>
    <row r="436" spans="1:17" ht="14" customHeight="1">
      <c r="A436" s="547"/>
      <c r="B436" s="534" t="s">
        <v>2135</v>
      </c>
      <c r="C436" s="535">
        <f t="shared" ref="C436:H436" si="306">SUM(C421:C435)</f>
        <v>0</v>
      </c>
      <c r="D436" s="535">
        <f t="shared" si="306"/>
        <v>0</v>
      </c>
      <c r="E436" s="535">
        <f t="shared" si="306"/>
        <v>0</v>
      </c>
      <c r="F436" s="535">
        <f t="shared" si="306"/>
        <v>0</v>
      </c>
      <c r="G436" s="535">
        <f t="shared" si="306"/>
        <v>0</v>
      </c>
      <c r="H436" s="535">
        <f t="shared" si="306"/>
        <v>0</v>
      </c>
      <c r="I436" s="831">
        <f>+H436-G436</f>
        <v>0</v>
      </c>
      <c r="J436" s="738"/>
      <c r="K436" s="738"/>
      <c r="L436" s="738"/>
      <c r="M436" s="738"/>
      <c r="N436" s="738"/>
      <c r="O436" s="783"/>
      <c r="P436" s="783"/>
      <c r="Q436" s="783"/>
    </row>
    <row r="437" spans="1:17" ht="14" customHeight="1">
      <c r="A437" s="547"/>
      <c r="B437" s="536"/>
      <c r="C437" s="537"/>
      <c r="D437" s="537"/>
      <c r="E437" s="537"/>
      <c r="F437" s="537"/>
      <c r="G437" s="537"/>
      <c r="H437" s="537"/>
      <c r="I437" s="832"/>
      <c r="J437" s="468"/>
      <c r="K437" s="468"/>
      <c r="L437" s="468"/>
      <c r="M437" s="468"/>
      <c r="N437" s="468"/>
      <c r="O437" s="782"/>
      <c r="P437" s="782"/>
      <c r="Q437" s="782"/>
    </row>
    <row r="438" spans="1:17" ht="14" customHeight="1">
      <c r="A438" s="524" t="s">
        <v>2136</v>
      </c>
      <c r="B438" s="525" t="s">
        <v>2593</v>
      </c>
      <c r="C438" s="526"/>
      <c r="D438" s="537"/>
      <c r="E438" s="537"/>
      <c r="F438" s="537"/>
      <c r="G438" s="537"/>
      <c r="H438" s="537"/>
      <c r="I438" s="832"/>
      <c r="J438" s="468"/>
      <c r="K438" s="468"/>
      <c r="L438" s="468"/>
      <c r="M438" s="468"/>
      <c r="N438" s="468"/>
      <c r="O438" s="782"/>
      <c r="P438" s="782"/>
      <c r="Q438" s="782"/>
    </row>
    <row r="439" spans="1:17" ht="14" customHeight="1">
      <c r="A439" s="543" t="s">
        <v>2137</v>
      </c>
      <c r="B439" s="541" t="s">
        <v>2594</v>
      </c>
      <c r="C439" s="654">
        <v>0</v>
      </c>
      <c r="D439" s="654">
        <v>0</v>
      </c>
      <c r="E439" s="531">
        <f>+C439+D439</f>
        <v>0</v>
      </c>
      <c r="F439" s="654">
        <v>0</v>
      </c>
      <c r="G439" s="531">
        <f t="shared" ref="G439:G446" si="307">+E439+F439</f>
        <v>0</v>
      </c>
      <c r="H439" s="531">
        <f>'Production Budget - DETAILED'!G491</f>
        <v>0</v>
      </c>
      <c r="I439" s="569">
        <f t="shared" ref="I439:I446" si="308">+H439-G439</f>
        <v>0</v>
      </c>
      <c r="J439" s="667"/>
      <c r="K439" s="345" t="s">
        <v>566</v>
      </c>
      <c r="L439" s="345" t="s">
        <v>566</v>
      </c>
      <c r="M439" s="345" t="s">
        <v>566</v>
      </c>
      <c r="O439" s="776" t="str">
        <f t="shared" si="260"/>
        <v/>
      </c>
      <c r="P439" s="776" t="str">
        <f t="shared" si="261"/>
        <v/>
      </c>
      <c r="Q439" s="776" t="str">
        <f t="shared" si="262"/>
        <v/>
      </c>
    </row>
    <row r="440" spans="1:17" ht="14" customHeight="1">
      <c r="A440" s="543" t="s">
        <v>2138</v>
      </c>
      <c r="B440" s="541" t="s">
        <v>2595</v>
      </c>
      <c r="C440" s="654">
        <v>0</v>
      </c>
      <c r="D440" s="654">
        <v>0</v>
      </c>
      <c r="E440" s="531">
        <f t="shared" ref="E440:E446" si="309">+C440+D440</f>
        <v>0</v>
      </c>
      <c r="F440" s="654">
        <v>0</v>
      </c>
      <c r="G440" s="531">
        <f t="shared" si="307"/>
        <v>0</v>
      </c>
      <c r="H440" s="531">
        <f>'Production Budget - DETAILED'!G492</f>
        <v>0</v>
      </c>
      <c r="I440" s="569">
        <f t="shared" si="308"/>
        <v>0</v>
      </c>
      <c r="J440" s="667"/>
      <c r="K440" s="345" t="s">
        <v>566</v>
      </c>
      <c r="L440" s="345" t="s">
        <v>566</v>
      </c>
      <c r="M440" s="345" t="s">
        <v>566</v>
      </c>
      <c r="O440" s="776" t="str">
        <f t="shared" si="260"/>
        <v/>
      </c>
      <c r="P440" s="776" t="str">
        <f t="shared" si="261"/>
        <v/>
      </c>
      <c r="Q440" s="776" t="str">
        <f t="shared" si="262"/>
        <v/>
      </c>
    </row>
    <row r="441" spans="1:17" ht="14" customHeight="1">
      <c r="A441" s="543" t="s">
        <v>2139</v>
      </c>
      <c r="B441" s="541" t="s">
        <v>2596</v>
      </c>
      <c r="C441" s="654">
        <v>0</v>
      </c>
      <c r="D441" s="654">
        <v>0</v>
      </c>
      <c r="E441" s="531">
        <f t="shared" si="309"/>
        <v>0</v>
      </c>
      <c r="F441" s="654">
        <v>0</v>
      </c>
      <c r="G441" s="531">
        <f t="shared" si="307"/>
        <v>0</v>
      </c>
      <c r="H441" s="531">
        <f>'Production Budget - DETAILED'!G493</f>
        <v>0</v>
      </c>
      <c r="I441" s="569">
        <f t="shared" si="308"/>
        <v>0</v>
      </c>
      <c r="J441" s="667"/>
      <c r="K441" s="345" t="s">
        <v>566</v>
      </c>
      <c r="L441" s="345" t="s">
        <v>566</v>
      </c>
      <c r="M441" s="345" t="s">
        <v>566</v>
      </c>
      <c r="O441" s="776" t="str">
        <f t="shared" si="260"/>
        <v/>
      </c>
      <c r="P441" s="776" t="str">
        <f t="shared" si="261"/>
        <v/>
      </c>
      <c r="Q441" s="776" t="str">
        <f t="shared" si="262"/>
        <v/>
      </c>
    </row>
    <row r="442" spans="1:17" ht="14" customHeight="1">
      <c r="A442" s="543" t="s">
        <v>2140</v>
      </c>
      <c r="B442" s="541" t="s">
        <v>2597</v>
      </c>
      <c r="C442" s="654">
        <v>0</v>
      </c>
      <c r="D442" s="654">
        <v>0</v>
      </c>
      <c r="E442" s="531">
        <f t="shared" si="309"/>
        <v>0</v>
      </c>
      <c r="F442" s="654">
        <v>0</v>
      </c>
      <c r="G442" s="531">
        <f t="shared" si="307"/>
        <v>0</v>
      </c>
      <c r="H442" s="531">
        <f>'Production Budget - DETAILED'!G494</f>
        <v>0</v>
      </c>
      <c r="I442" s="569">
        <f t="shared" si="308"/>
        <v>0</v>
      </c>
      <c r="J442" s="667"/>
      <c r="K442" s="345" t="s">
        <v>566</v>
      </c>
      <c r="L442" s="345" t="s">
        <v>566</v>
      </c>
      <c r="M442" s="345" t="s">
        <v>566</v>
      </c>
      <c r="O442" s="776" t="str">
        <f t="shared" si="260"/>
        <v/>
      </c>
      <c r="P442" s="776" t="str">
        <f t="shared" si="261"/>
        <v/>
      </c>
      <c r="Q442" s="776" t="str">
        <f t="shared" si="262"/>
        <v/>
      </c>
    </row>
    <row r="443" spans="1:17" ht="14" customHeight="1">
      <c r="A443" s="543" t="s">
        <v>2141</v>
      </c>
      <c r="B443" s="541" t="s">
        <v>2598</v>
      </c>
      <c r="C443" s="654">
        <v>0</v>
      </c>
      <c r="D443" s="654">
        <v>0</v>
      </c>
      <c r="E443" s="531">
        <f t="shared" si="309"/>
        <v>0</v>
      </c>
      <c r="F443" s="654">
        <v>0</v>
      </c>
      <c r="G443" s="531">
        <f t="shared" si="307"/>
        <v>0</v>
      </c>
      <c r="H443" s="531">
        <f>'Production Budget - DETAILED'!G495</f>
        <v>0</v>
      </c>
      <c r="I443" s="569">
        <f t="shared" si="308"/>
        <v>0</v>
      </c>
      <c r="J443" s="667"/>
      <c r="K443" s="345" t="s">
        <v>566</v>
      </c>
      <c r="L443" s="345" t="s">
        <v>566</v>
      </c>
      <c r="M443" s="345" t="s">
        <v>566</v>
      </c>
      <c r="O443" s="776" t="str">
        <f t="shared" si="260"/>
        <v/>
      </c>
      <c r="P443" s="776" t="str">
        <f t="shared" si="261"/>
        <v/>
      </c>
      <c r="Q443" s="776" t="str">
        <f t="shared" si="262"/>
        <v/>
      </c>
    </row>
    <row r="444" spans="1:17" ht="14" customHeight="1">
      <c r="A444" s="543" t="s">
        <v>2142</v>
      </c>
      <c r="B444" s="541" t="s">
        <v>2599</v>
      </c>
      <c r="C444" s="654">
        <v>0</v>
      </c>
      <c r="D444" s="654">
        <v>0</v>
      </c>
      <c r="E444" s="531">
        <f>+C444+D444</f>
        <v>0</v>
      </c>
      <c r="F444" s="654">
        <v>0</v>
      </c>
      <c r="G444" s="531">
        <f t="shared" si="307"/>
        <v>0</v>
      </c>
      <c r="H444" s="531">
        <f>'Production Budget - DETAILED'!G496</f>
        <v>0</v>
      </c>
      <c r="I444" s="569">
        <f t="shared" si="308"/>
        <v>0</v>
      </c>
      <c r="J444" s="667"/>
      <c r="K444" s="345" t="s">
        <v>566</v>
      </c>
      <c r="L444" s="345" t="s">
        <v>566</v>
      </c>
      <c r="M444" s="345" t="s">
        <v>566</v>
      </c>
      <c r="O444" s="776" t="str">
        <f t="shared" si="260"/>
        <v/>
      </c>
      <c r="P444" s="776" t="str">
        <f t="shared" si="261"/>
        <v/>
      </c>
      <c r="Q444" s="776" t="str">
        <f t="shared" si="262"/>
        <v/>
      </c>
    </row>
    <row r="445" spans="1:17" ht="14" customHeight="1">
      <c r="A445" s="543" t="s">
        <v>2143</v>
      </c>
      <c r="B445" s="541" t="s">
        <v>2600</v>
      </c>
      <c r="C445" s="654">
        <v>0</v>
      </c>
      <c r="D445" s="654">
        <v>0</v>
      </c>
      <c r="E445" s="531">
        <f>+C445+D445</f>
        <v>0</v>
      </c>
      <c r="F445" s="654">
        <v>0</v>
      </c>
      <c r="G445" s="531">
        <f t="shared" si="307"/>
        <v>0</v>
      </c>
      <c r="H445" s="531">
        <f>'Production Budget - DETAILED'!G497</f>
        <v>0</v>
      </c>
      <c r="I445" s="569">
        <f t="shared" si="308"/>
        <v>0</v>
      </c>
      <c r="J445" s="667"/>
      <c r="K445" s="345" t="s">
        <v>566</v>
      </c>
      <c r="L445" s="345" t="s">
        <v>566</v>
      </c>
      <c r="M445" s="345" t="s">
        <v>566</v>
      </c>
      <c r="O445" s="776" t="str">
        <f t="shared" si="260"/>
        <v/>
      </c>
      <c r="P445" s="776" t="str">
        <f t="shared" si="261"/>
        <v/>
      </c>
      <c r="Q445" s="776" t="str">
        <f t="shared" si="262"/>
        <v/>
      </c>
    </row>
    <row r="446" spans="1:17" ht="14" customHeight="1">
      <c r="A446" s="543" t="s">
        <v>2144</v>
      </c>
      <c r="B446" s="466" t="s">
        <v>1064</v>
      </c>
      <c r="C446" s="654">
        <v>0</v>
      </c>
      <c r="D446" s="654">
        <v>0</v>
      </c>
      <c r="E446" s="531">
        <f t="shared" si="309"/>
        <v>0</v>
      </c>
      <c r="F446" s="654">
        <v>0</v>
      </c>
      <c r="G446" s="531">
        <f t="shared" si="307"/>
        <v>0</v>
      </c>
      <c r="H446" s="531">
        <f>'Production Budget - DETAILED'!G498</f>
        <v>0</v>
      </c>
      <c r="I446" s="569">
        <f t="shared" si="308"/>
        <v>0</v>
      </c>
      <c r="J446" s="667"/>
      <c r="K446" s="345" t="s">
        <v>566</v>
      </c>
      <c r="L446" s="345" t="s">
        <v>566</v>
      </c>
      <c r="M446" s="345" t="s">
        <v>566</v>
      </c>
      <c r="O446" s="776" t="str">
        <f t="shared" si="260"/>
        <v/>
      </c>
      <c r="P446" s="776" t="str">
        <f t="shared" si="261"/>
        <v/>
      </c>
      <c r="Q446" s="776" t="str">
        <f t="shared" si="262"/>
        <v/>
      </c>
    </row>
    <row r="447" spans="1:17" ht="14" customHeight="1">
      <c r="A447" s="547"/>
      <c r="B447" s="534" t="s">
        <v>2145</v>
      </c>
      <c r="C447" s="535">
        <f t="shared" ref="C447:H447" si="310">SUM(C439:C446)</f>
        <v>0</v>
      </c>
      <c r="D447" s="535">
        <f t="shared" si="310"/>
        <v>0</v>
      </c>
      <c r="E447" s="535">
        <f t="shared" si="310"/>
        <v>0</v>
      </c>
      <c r="F447" s="535">
        <f t="shared" si="310"/>
        <v>0</v>
      </c>
      <c r="G447" s="535">
        <f t="shared" si="310"/>
        <v>0</v>
      </c>
      <c r="H447" s="535">
        <f t="shared" si="310"/>
        <v>0</v>
      </c>
      <c r="I447" s="831">
        <f>+H447-G447</f>
        <v>0</v>
      </c>
      <c r="J447" s="738"/>
      <c r="K447" s="738"/>
      <c r="L447" s="738"/>
      <c r="M447" s="738"/>
      <c r="N447" s="738"/>
      <c r="O447" s="783"/>
      <c r="P447" s="783"/>
      <c r="Q447" s="783"/>
    </row>
    <row r="448" spans="1:17" ht="14" customHeight="1">
      <c r="A448" s="547"/>
      <c r="B448" s="536"/>
      <c r="C448" s="537"/>
      <c r="D448" s="537"/>
      <c r="E448" s="537"/>
      <c r="F448" s="537"/>
      <c r="G448" s="537"/>
      <c r="H448" s="537"/>
      <c r="I448" s="832"/>
      <c r="J448" s="468"/>
      <c r="K448" s="468"/>
      <c r="L448" s="468"/>
      <c r="M448" s="468"/>
      <c r="N448" s="468"/>
      <c r="O448" s="782"/>
      <c r="P448" s="782"/>
      <c r="Q448" s="782"/>
    </row>
    <row r="449" spans="1:17" ht="14" customHeight="1">
      <c r="A449" s="524" t="s">
        <v>2146</v>
      </c>
      <c r="B449" s="525" t="s">
        <v>1218</v>
      </c>
      <c r="C449" s="526"/>
      <c r="D449" s="537"/>
      <c r="E449" s="537"/>
      <c r="F449" s="537"/>
      <c r="G449" s="537"/>
      <c r="H449" s="537"/>
      <c r="I449" s="832"/>
      <c r="J449" s="468"/>
      <c r="K449" s="468"/>
      <c r="L449" s="468"/>
      <c r="M449" s="468"/>
      <c r="N449" s="468"/>
      <c r="O449" s="782"/>
      <c r="P449" s="782"/>
      <c r="Q449" s="782"/>
    </row>
    <row r="450" spans="1:17" ht="14" customHeight="1">
      <c r="A450" s="543" t="s">
        <v>2147</v>
      </c>
      <c r="B450" s="541" t="s">
        <v>2601</v>
      </c>
      <c r="C450" s="654">
        <v>0</v>
      </c>
      <c r="D450" s="654">
        <v>0</v>
      </c>
      <c r="E450" s="531">
        <f>+C450+D450</f>
        <v>0</v>
      </c>
      <c r="F450" s="654">
        <v>0</v>
      </c>
      <c r="G450" s="531">
        <f t="shared" ref="G450:G464" si="311">+E450+F450</f>
        <v>0</v>
      </c>
      <c r="H450" s="531">
        <f>'Production Budget - DETAILED'!G503</f>
        <v>0</v>
      </c>
      <c r="I450" s="569">
        <f t="shared" ref="I450:I464" si="312">+H450-G450</f>
        <v>0</v>
      </c>
      <c r="J450" s="667"/>
      <c r="K450" s="345" t="s">
        <v>566</v>
      </c>
      <c r="L450" s="345" t="s">
        <v>566</v>
      </c>
      <c r="M450" s="345" t="s">
        <v>566</v>
      </c>
      <c r="O450" s="776" t="str">
        <f t="shared" si="260"/>
        <v/>
      </c>
      <c r="P450" s="776" t="str">
        <f t="shared" si="261"/>
        <v/>
      </c>
      <c r="Q450" s="776" t="str">
        <f t="shared" si="262"/>
        <v/>
      </c>
    </row>
    <row r="451" spans="1:17" ht="14" customHeight="1">
      <c r="A451" s="543" t="s">
        <v>2148</v>
      </c>
      <c r="B451" s="541" t="s">
        <v>2602</v>
      </c>
      <c r="C451" s="654">
        <v>0</v>
      </c>
      <c r="D451" s="654">
        <v>0</v>
      </c>
      <c r="E451" s="531">
        <f t="shared" ref="E451:E464" si="313">+C451+D451</f>
        <v>0</v>
      </c>
      <c r="F451" s="654">
        <v>0</v>
      </c>
      <c r="G451" s="531">
        <f t="shared" si="311"/>
        <v>0</v>
      </c>
      <c r="H451" s="531">
        <f>'Production Budget - DETAILED'!G504</f>
        <v>0</v>
      </c>
      <c r="I451" s="569">
        <f t="shared" si="312"/>
        <v>0</v>
      </c>
      <c r="J451" s="667"/>
      <c r="K451" s="345" t="s">
        <v>566</v>
      </c>
      <c r="L451" s="345" t="s">
        <v>566</v>
      </c>
      <c r="M451" s="345" t="s">
        <v>566</v>
      </c>
      <c r="O451" s="776" t="str">
        <f t="shared" si="260"/>
        <v/>
      </c>
      <c r="P451" s="776" t="str">
        <f t="shared" si="261"/>
        <v/>
      </c>
      <c r="Q451" s="776" t="str">
        <f t="shared" si="262"/>
        <v/>
      </c>
    </row>
    <row r="452" spans="1:17" ht="14" customHeight="1">
      <c r="A452" s="543" t="s">
        <v>2149</v>
      </c>
      <c r="B452" s="541" t="s">
        <v>2603</v>
      </c>
      <c r="C452" s="654">
        <v>0</v>
      </c>
      <c r="D452" s="654">
        <v>0</v>
      </c>
      <c r="E452" s="531">
        <f t="shared" si="313"/>
        <v>0</v>
      </c>
      <c r="F452" s="654">
        <v>0</v>
      </c>
      <c r="G452" s="531">
        <f t="shared" si="311"/>
        <v>0</v>
      </c>
      <c r="H452" s="531">
        <f>'Production Budget - DETAILED'!G505</f>
        <v>0</v>
      </c>
      <c r="I452" s="569">
        <f t="shared" si="312"/>
        <v>0</v>
      </c>
      <c r="J452" s="667"/>
      <c r="K452" s="345" t="s">
        <v>566</v>
      </c>
      <c r="L452" s="345" t="s">
        <v>566</v>
      </c>
      <c r="M452" s="345" t="s">
        <v>566</v>
      </c>
      <c r="O452" s="776" t="str">
        <f t="shared" si="260"/>
        <v/>
      </c>
      <c r="P452" s="776" t="str">
        <f t="shared" si="261"/>
        <v/>
      </c>
      <c r="Q452" s="776" t="str">
        <f t="shared" si="262"/>
        <v/>
      </c>
    </row>
    <row r="453" spans="1:17" ht="14" customHeight="1">
      <c r="A453" s="543" t="s">
        <v>2150</v>
      </c>
      <c r="B453" s="541" t="s">
        <v>2604</v>
      </c>
      <c r="C453" s="654">
        <v>0</v>
      </c>
      <c r="D453" s="654">
        <v>0</v>
      </c>
      <c r="E453" s="531">
        <f t="shared" si="313"/>
        <v>0</v>
      </c>
      <c r="F453" s="654">
        <v>0</v>
      </c>
      <c r="G453" s="531">
        <f t="shared" si="311"/>
        <v>0</v>
      </c>
      <c r="H453" s="531">
        <f>'Production Budget - DETAILED'!G506</f>
        <v>0</v>
      </c>
      <c r="I453" s="569">
        <f t="shared" si="312"/>
        <v>0</v>
      </c>
      <c r="J453" s="667"/>
      <c r="K453" s="345" t="s">
        <v>566</v>
      </c>
      <c r="L453" s="345" t="s">
        <v>566</v>
      </c>
      <c r="M453" s="345" t="s">
        <v>566</v>
      </c>
      <c r="O453" s="776" t="str">
        <f t="shared" si="260"/>
        <v/>
      </c>
      <c r="P453" s="776" t="str">
        <f t="shared" si="261"/>
        <v/>
      </c>
      <c r="Q453" s="776" t="str">
        <f t="shared" si="262"/>
        <v/>
      </c>
    </row>
    <row r="454" spans="1:17" ht="14" customHeight="1">
      <c r="A454" s="543" t="s">
        <v>2151</v>
      </c>
      <c r="B454" s="541" t="s">
        <v>2605</v>
      </c>
      <c r="C454" s="654">
        <v>0</v>
      </c>
      <c r="D454" s="654">
        <v>0</v>
      </c>
      <c r="E454" s="531">
        <f t="shared" si="313"/>
        <v>0</v>
      </c>
      <c r="F454" s="654">
        <v>0</v>
      </c>
      <c r="G454" s="531">
        <f t="shared" si="311"/>
        <v>0</v>
      </c>
      <c r="H454" s="531">
        <f>'Production Budget - DETAILED'!G507</f>
        <v>0</v>
      </c>
      <c r="I454" s="569">
        <f t="shared" si="312"/>
        <v>0</v>
      </c>
      <c r="J454" s="667"/>
      <c r="K454" s="345" t="s">
        <v>566</v>
      </c>
      <c r="L454" s="345" t="s">
        <v>566</v>
      </c>
      <c r="M454" s="345" t="s">
        <v>566</v>
      </c>
      <c r="O454" s="776" t="str">
        <f t="shared" si="260"/>
        <v/>
      </c>
      <c r="P454" s="776" t="str">
        <f t="shared" si="261"/>
        <v/>
      </c>
      <c r="Q454" s="776" t="str">
        <f t="shared" si="262"/>
        <v/>
      </c>
    </row>
    <row r="455" spans="1:17" ht="14" customHeight="1">
      <c r="A455" s="543" t="s">
        <v>2152</v>
      </c>
      <c r="B455" s="541" t="s">
        <v>2606</v>
      </c>
      <c r="C455" s="654">
        <v>0</v>
      </c>
      <c r="D455" s="654">
        <v>0</v>
      </c>
      <c r="E455" s="531">
        <f t="shared" si="313"/>
        <v>0</v>
      </c>
      <c r="F455" s="654">
        <v>0</v>
      </c>
      <c r="G455" s="531">
        <f t="shared" si="311"/>
        <v>0</v>
      </c>
      <c r="H455" s="531">
        <f>'Production Budget - DETAILED'!G508</f>
        <v>0</v>
      </c>
      <c r="I455" s="569">
        <f t="shared" si="312"/>
        <v>0</v>
      </c>
      <c r="J455" s="667"/>
      <c r="K455" s="345" t="s">
        <v>566</v>
      </c>
      <c r="L455" s="345" t="s">
        <v>566</v>
      </c>
      <c r="M455" s="345" t="s">
        <v>566</v>
      </c>
      <c r="O455" s="776" t="str">
        <f t="shared" si="260"/>
        <v/>
      </c>
      <c r="P455" s="776" t="str">
        <f t="shared" si="261"/>
        <v/>
      </c>
      <c r="Q455" s="776" t="str">
        <f t="shared" si="262"/>
        <v/>
      </c>
    </row>
    <row r="456" spans="1:17" ht="14" customHeight="1">
      <c r="A456" s="543" t="s">
        <v>2153</v>
      </c>
      <c r="B456" s="541" t="s">
        <v>2607</v>
      </c>
      <c r="C456" s="654">
        <v>0</v>
      </c>
      <c r="D456" s="654">
        <v>0</v>
      </c>
      <c r="E456" s="531">
        <f t="shared" si="313"/>
        <v>0</v>
      </c>
      <c r="F456" s="654">
        <v>0</v>
      </c>
      <c r="G456" s="531">
        <f t="shared" si="311"/>
        <v>0</v>
      </c>
      <c r="H456" s="531">
        <f>'Production Budget - DETAILED'!G509</f>
        <v>0</v>
      </c>
      <c r="I456" s="569">
        <f t="shared" si="312"/>
        <v>0</v>
      </c>
      <c r="J456" s="667"/>
      <c r="K456" s="345" t="s">
        <v>566</v>
      </c>
      <c r="L456" s="345" t="s">
        <v>566</v>
      </c>
      <c r="M456" s="345" t="s">
        <v>566</v>
      </c>
      <c r="O456" s="776" t="str">
        <f t="shared" ref="O456:O520" si="314">IF(OR(K456="Oui",K456="Yes"),G456,"")</f>
        <v/>
      </c>
      <c r="P456" s="776" t="str">
        <f t="shared" ref="P456:P520" si="315">IF(OR(L456="Oui",L456="Yes"),G456,"")</f>
        <v/>
      </c>
      <c r="Q456" s="776" t="str">
        <f t="shared" ref="Q456:Q520" si="316">IF(OR(M456="Oui",M456="Yes"),G456,"")</f>
        <v/>
      </c>
    </row>
    <row r="457" spans="1:17" ht="14" customHeight="1">
      <c r="A457" s="543" t="s">
        <v>2154</v>
      </c>
      <c r="B457" s="541" t="s">
        <v>1092</v>
      </c>
      <c r="C457" s="654">
        <v>0</v>
      </c>
      <c r="D457" s="654">
        <v>0</v>
      </c>
      <c r="E457" s="531">
        <f t="shared" si="313"/>
        <v>0</v>
      </c>
      <c r="F457" s="654">
        <v>0</v>
      </c>
      <c r="G457" s="531">
        <f t="shared" si="311"/>
        <v>0</v>
      </c>
      <c r="H457" s="531">
        <f>'Production Budget - DETAILED'!G510</f>
        <v>0</v>
      </c>
      <c r="I457" s="569">
        <f t="shared" si="312"/>
        <v>0</v>
      </c>
      <c r="J457" s="667"/>
      <c r="K457" s="345" t="s">
        <v>566</v>
      </c>
      <c r="L457" s="345" t="s">
        <v>566</v>
      </c>
      <c r="M457" s="345" t="s">
        <v>566</v>
      </c>
      <c r="O457" s="776" t="str">
        <f t="shared" si="314"/>
        <v/>
      </c>
      <c r="P457" s="776" t="str">
        <f t="shared" si="315"/>
        <v/>
      </c>
      <c r="Q457" s="776" t="str">
        <f t="shared" si="316"/>
        <v/>
      </c>
    </row>
    <row r="458" spans="1:17" ht="14" customHeight="1">
      <c r="A458" s="543" t="s">
        <v>2155</v>
      </c>
      <c r="B458" s="541" t="s">
        <v>2608</v>
      </c>
      <c r="C458" s="654">
        <v>0</v>
      </c>
      <c r="D458" s="654">
        <v>0</v>
      </c>
      <c r="E458" s="531">
        <f t="shared" si="313"/>
        <v>0</v>
      </c>
      <c r="F458" s="654">
        <v>0</v>
      </c>
      <c r="G458" s="531">
        <f t="shared" si="311"/>
        <v>0</v>
      </c>
      <c r="H458" s="531">
        <f>'Production Budget - DETAILED'!G511</f>
        <v>0</v>
      </c>
      <c r="I458" s="569">
        <f t="shared" si="312"/>
        <v>0</v>
      </c>
      <c r="J458" s="667"/>
      <c r="K458" s="345" t="s">
        <v>566</v>
      </c>
      <c r="L458" s="345" t="s">
        <v>566</v>
      </c>
      <c r="M458" s="345" t="s">
        <v>566</v>
      </c>
      <c r="O458" s="776" t="str">
        <f t="shared" si="314"/>
        <v/>
      </c>
      <c r="P458" s="776" t="str">
        <f t="shared" si="315"/>
        <v/>
      </c>
      <c r="Q458" s="776" t="str">
        <f t="shared" si="316"/>
        <v/>
      </c>
    </row>
    <row r="459" spans="1:17" ht="14" customHeight="1">
      <c r="A459" s="543" t="s">
        <v>2156</v>
      </c>
      <c r="B459" s="541" t="s">
        <v>2157</v>
      </c>
      <c r="C459" s="654">
        <v>0</v>
      </c>
      <c r="D459" s="654">
        <v>0</v>
      </c>
      <c r="E459" s="531">
        <f t="shared" si="313"/>
        <v>0</v>
      </c>
      <c r="F459" s="654">
        <v>0</v>
      </c>
      <c r="G459" s="531">
        <f t="shared" si="311"/>
        <v>0</v>
      </c>
      <c r="H459" s="531">
        <f>'Production Budget - DETAILED'!G512</f>
        <v>0</v>
      </c>
      <c r="I459" s="569">
        <f t="shared" si="312"/>
        <v>0</v>
      </c>
      <c r="J459" s="667"/>
      <c r="K459" s="345" t="s">
        <v>566</v>
      </c>
      <c r="L459" s="345" t="s">
        <v>566</v>
      </c>
      <c r="M459" s="345" t="s">
        <v>566</v>
      </c>
      <c r="O459" s="776" t="str">
        <f t="shared" si="314"/>
        <v/>
      </c>
      <c r="P459" s="776" t="str">
        <f t="shared" si="315"/>
        <v/>
      </c>
      <c r="Q459" s="776" t="str">
        <f t="shared" si="316"/>
        <v/>
      </c>
    </row>
    <row r="460" spans="1:17" ht="14" customHeight="1">
      <c r="A460" s="543" t="s">
        <v>2158</v>
      </c>
      <c r="B460" s="541" t="s">
        <v>2609</v>
      </c>
      <c r="C460" s="654">
        <v>0</v>
      </c>
      <c r="D460" s="654">
        <v>0</v>
      </c>
      <c r="E460" s="531">
        <f t="shared" si="313"/>
        <v>0</v>
      </c>
      <c r="F460" s="654">
        <v>0</v>
      </c>
      <c r="G460" s="531">
        <f t="shared" si="311"/>
        <v>0</v>
      </c>
      <c r="H460" s="531">
        <f>'Production Budget - DETAILED'!G513</f>
        <v>0</v>
      </c>
      <c r="I460" s="569">
        <f t="shared" si="312"/>
        <v>0</v>
      </c>
      <c r="J460" s="667"/>
      <c r="K460" s="345" t="s">
        <v>566</v>
      </c>
      <c r="L460" s="345" t="s">
        <v>566</v>
      </c>
      <c r="M460" s="345" t="s">
        <v>566</v>
      </c>
      <c r="O460" s="776" t="str">
        <f t="shared" si="314"/>
        <v/>
      </c>
      <c r="P460" s="776" t="str">
        <f t="shared" si="315"/>
        <v/>
      </c>
      <c r="Q460" s="776" t="str">
        <f t="shared" si="316"/>
        <v/>
      </c>
    </row>
    <row r="461" spans="1:17" ht="14" customHeight="1">
      <c r="A461" s="543" t="s">
        <v>2159</v>
      </c>
      <c r="B461" s="541" t="s">
        <v>2610</v>
      </c>
      <c r="C461" s="654">
        <v>0</v>
      </c>
      <c r="D461" s="654">
        <v>0</v>
      </c>
      <c r="E461" s="531">
        <f t="shared" si="313"/>
        <v>0</v>
      </c>
      <c r="F461" s="654">
        <v>0</v>
      </c>
      <c r="G461" s="531">
        <f t="shared" si="311"/>
        <v>0</v>
      </c>
      <c r="H461" s="531">
        <f>'Production Budget - DETAILED'!G514</f>
        <v>0</v>
      </c>
      <c r="I461" s="569">
        <f t="shared" si="312"/>
        <v>0</v>
      </c>
      <c r="J461" s="667"/>
      <c r="K461" s="345" t="s">
        <v>566</v>
      </c>
      <c r="L461" s="345" t="s">
        <v>566</v>
      </c>
      <c r="M461" s="345" t="s">
        <v>566</v>
      </c>
      <c r="O461" s="776" t="str">
        <f t="shared" si="314"/>
        <v/>
      </c>
      <c r="P461" s="776" t="str">
        <f t="shared" si="315"/>
        <v/>
      </c>
      <c r="Q461" s="776" t="str">
        <f t="shared" si="316"/>
        <v/>
      </c>
    </row>
    <row r="462" spans="1:17" ht="14" customHeight="1">
      <c r="A462" s="543" t="s">
        <v>2160</v>
      </c>
      <c r="B462" s="541" t="s">
        <v>2611</v>
      </c>
      <c r="C462" s="654">
        <v>0</v>
      </c>
      <c r="D462" s="654">
        <v>0</v>
      </c>
      <c r="E462" s="531">
        <f t="shared" si="313"/>
        <v>0</v>
      </c>
      <c r="F462" s="654">
        <v>0</v>
      </c>
      <c r="G462" s="531">
        <f t="shared" si="311"/>
        <v>0</v>
      </c>
      <c r="H462" s="531">
        <f>'Production Budget - DETAILED'!G515</f>
        <v>0</v>
      </c>
      <c r="I462" s="569">
        <f t="shared" si="312"/>
        <v>0</v>
      </c>
      <c r="J462" s="667"/>
      <c r="K462" s="345" t="s">
        <v>566</v>
      </c>
      <c r="L462" s="345" t="s">
        <v>566</v>
      </c>
      <c r="M462" s="345" t="s">
        <v>566</v>
      </c>
      <c r="O462" s="776" t="str">
        <f t="shared" si="314"/>
        <v/>
      </c>
      <c r="P462" s="776" t="str">
        <f t="shared" si="315"/>
        <v/>
      </c>
      <c r="Q462" s="776" t="str">
        <f t="shared" si="316"/>
        <v/>
      </c>
    </row>
    <row r="463" spans="1:17" ht="14" customHeight="1">
      <c r="A463" s="543" t="s">
        <v>2161</v>
      </c>
      <c r="B463" s="541" t="s">
        <v>2612</v>
      </c>
      <c r="C463" s="654">
        <v>0</v>
      </c>
      <c r="D463" s="654">
        <v>0</v>
      </c>
      <c r="E463" s="531">
        <f t="shared" si="313"/>
        <v>0</v>
      </c>
      <c r="F463" s="654">
        <v>0</v>
      </c>
      <c r="G463" s="531">
        <f t="shared" si="311"/>
        <v>0</v>
      </c>
      <c r="H463" s="531">
        <f>'Production Budget - DETAILED'!G516</f>
        <v>0</v>
      </c>
      <c r="I463" s="569">
        <f t="shared" si="312"/>
        <v>0</v>
      </c>
      <c r="J463" s="667"/>
      <c r="K463" s="345" t="s">
        <v>566</v>
      </c>
      <c r="L463" s="345" t="s">
        <v>566</v>
      </c>
      <c r="M463" s="345" t="s">
        <v>566</v>
      </c>
      <c r="O463" s="776" t="str">
        <f t="shared" si="314"/>
        <v/>
      </c>
      <c r="P463" s="776" t="str">
        <f t="shared" si="315"/>
        <v/>
      </c>
      <c r="Q463" s="776" t="str">
        <f t="shared" si="316"/>
        <v/>
      </c>
    </row>
    <row r="464" spans="1:17" ht="14" customHeight="1">
      <c r="A464" s="543" t="s">
        <v>2162</v>
      </c>
      <c r="B464" s="466" t="s">
        <v>1064</v>
      </c>
      <c r="C464" s="654">
        <v>0</v>
      </c>
      <c r="D464" s="654">
        <v>0</v>
      </c>
      <c r="E464" s="531">
        <f t="shared" si="313"/>
        <v>0</v>
      </c>
      <c r="F464" s="654">
        <v>0</v>
      </c>
      <c r="G464" s="531">
        <f t="shared" si="311"/>
        <v>0</v>
      </c>
      <c r="H464" s="531">
        <f>'Production Budget - DETAILED'!G517</f>
        <v>0</v>
      </c>
      <c r="I464" s="569">
        <f t="shared" si="312"/>
        <v>0</v>
      </c>
      <c r="J464" s="667"/>
      <c r="K464" s="345" t="s">
        <v>566</v>
      </c>
      <c r="L464" s="345" t="s">
        <v>566</v>
      </c>
      <c r="M464" s="345" t="s">
        <v>566</v>
      </c>
      <c r="O464" s="776" t="str">
        <f t="shared" si="314"/>
        <v/>
      </c>
      <c r="P464" s="776" t="str">
        <f t="shared" si="315"/>
        <v/>
      </c>
      <c r="Q464" s="776" t="str">
        <f t="shared" si="316"/>
        <v/>
      </c>
    </row>
    <row r="465" spans="1:17" ht="14" customHeight="1">
      <c r="A465" s="547"/>
      <c r="B465" s="534" t="s">
        <v>2163</v>
      </c>
      <c r="C465" s="535">
        <f t="shared" ref="C465:H465" si="317">SUM(C450:C464)</f>
        <v>0</v>
      </c>
      <c r="D465" s="535">
        <f t="shared" si="317"/>
        <v>0</v>
      </c>
      <c r="E465" s="535">
        <f t="shared" si="317"/>
        <v>0</v>
      </c>
      <c r="F465" s="535">
        <f t="shared" si="317"/>
        <v>0</v>
      </c>
      <c r="G465" s="535">
        <f t="shared" si="317"/>
        <v>0</v>
      </c>
      <c r="H465" s="535">
        <f t="shared" si="317"/>
        <v>0</v>
      </c>
      <c r="I465" s="831">
        <f>+H465-G465</f>
        <v>0</v>
      </c>
      <c r="J465" s="738"/>
      <c r="K465" s="738"/>
      <c r="L465" s="738"/>
      <c r="M465" s="738"/>
      <c r="N465" s="738"/>
      <c r="O465" s="783"/>
      <c r="P465" s="783"/>
      <c r="Q465" s="783"/>
    </row>
    <row r="466" spans="1:17" ht="14" customHeight="1">
      <c r="A466" s="547"/>
      <c r="B466" s="536"/>
      <c r="C466" s="537"/>
      <c r="D466" s="537"/>
      <c r="E466" s="537"/>
      <c r="F466" s="537"/>
      <c r="G466" s="537"/>
      <c r="H466" s="537"/>
      <c r="I466" s="832"/>
      <c r="J466" s="468"/>
      <c r="K466" s="468"/>
      <c r="L466" s="468"/>
      <c r="M466" s="468"/>
      <c r="N466" s="468"/>
      <c r="O466" s="782"/>
      <c r="P466" s="782"/>
      <c r="Q466" s="782"/>
    </row>
    <row r="467" spans="1:17" ht="14" customHeight="1">
      <c r="A467" s="524" t="s">
        <v>2164</v>
      </c>
      <c r="B467" s="525" t="s">
        <v>2613</v>
      </c>
      <c r="C467" s="526"/>
      <c r="D467" s="537"/>
      <c r="E467" s="537"/>
      <c r="F467" s="537"/>
      <c r="G467" s="537"/>
      <c r="H467" s="537"/>
      <c r="I467" s="832"/>
      <c r="J467" s="468"/>
      <c r="K467" s="468"/>
      <c r="L467" s="468"/>
      <c r="M467" s="468"/>
      <c r="N467" s="468"/>
      <c r="O467" s="782"/>
      <c r="P467" s="782"/>
      <c r="Q467" s="782"/>
    </row>
    <row r="468" spans="1:17" ht="14" customHeight="1">
      <c r="A468" s="543" t="s">
        <v>2165</v>
      </c>
      <c r="B468" s="541" t="s">
        <v>2614</v>
      </c>
      <c r="C468" s="654">
        <v>0</v>
      </c>
      <c r="D468" s="654">
        <v>0</v>
      </c>
      <c r="E468" s="531">
        <f t="shared" ref="E468:E473" si="318">+C468+D468</f>
        <v>0</v>
      </c>
      <c r="F468" s="654">
        <v>0</v>
      </c>
      <c r="G468" s="531">
        <f t="shared" ref="G468:G473" si="319">+E468+F468</f>
        <v>0</v>
      </c>
      <c r="H468" s="531">
        <f>'Production Budget - DETAILED'!G522</f>
        <v>0</v>
      </c>
      <c r="I468" s="569">
        <f t="shared" ref="I468:I473" si="320">+H468-G468</f>
        <v>0</v>
      </c>
      <c r="J468" s="667"/>
      <c r="K468" s="345" t="s">
        <v>566</v>
      </c>
      <c r="L468" s="345" t="s">
        <v>566</v>
      </c>
      <c r="M468" s="345" t="s">
        <v>566</v>
      </c>
      <c r="O468" s="776" t="str">
        <f t="shared" si="314"/>
        <v/>
      </c>
      <c r="P468" s="776" t="str">
        <f t="shared" si="315"/>
        <v/>
      </c>
      <c r="Q468" s="776" t="str">
        <f t="shared" si="316"/>
        <v/>
      </c>
    </row>
    <row r="469" spans="1:17" ht="14" customHeight="1">
      <c r="A469" s="543" t="s">
        <v>2166</v>
      </c>
      <c r="B469" s="541" t="s">
        <v>2615</v>
      </c>
      <c r="C469" s="654">
        <v>0</v>
      </c>
      <c r="D469" s="654">
        <v>0</v>
      </c>
      <c r="E469" s="531">
        <f t="shared" si="318"/>
        <v>0</v>
      </c>
      <c r="F469" s="654">
        <v>0</v>
      </c>
      <c r="G469" s="531">
        <f t="shared" si="319"/>
        <v>0</v>
      </c>
      <c r="H469" s="531">
        <f>'Production Budget - DETAILED'!G523</f>
        <v>0</v>
      </c>
      <c r="I469" s="569">
        <f t="shared" si="320"/>
        <v>0</v>
      </c>
      <c r="J469" s="667"/>
      <c r="K469" s="345" t="s">
        <v>566</v>
      </c>
      <c r="L469" s="345" t="s">
        <v>566</v>
      </c>
      <c r="M469" s="345" t="s">
        <v>566</v>
      </c>
      <c r="O469" s="776" t="str">
        <f t="shared" si="314"/>
        <v/>
      </c>
      <c r="P469" s="776" t="str">
        <f t="shared" si="315"/>
        <v/>
      </c>
      <c r="Q469" s="776" t="str">
        <f t="shared" si="316"/>
        <v/>
      </c>
    </row>
    <row r="470" spans="1:17" ht="14" customHeight="1">
      <c r="A470" s="543" t="s">
        <v>2167</v>
      </c>
      <c r="B470" s="541" t="s">
        <v>2616</v>
      </c>
      <c r="C470" s="654">
        <v>0</v>
      </c>
      <c r="D470" s="654">
        <v>0</v>
      </c>
      <c r="E470" s="531">
        <f t="shared" si="318"/>
        <v>0</v>
      </c>
      <c r="F470" s="654">
        <v>0</v>
      </c>
      <c r="G470" s="531">
        <f t="shared" si="319"/>
        <v>0</v>
      </c>
      <c r="H470" s="531">
        <f>'Production Budget - DETAILED'!G524</f>
        <v>0</v>
      </c>
      <c r="I470" s="569">
        <f t="shared" si="320"/>
        <v>0</v>
      </c>
      <c r="J470" s="667"/>
      <c r="K470" s="345" t="s">
        <v>566</v>
      </c>
      <c r="L470" s="345" t="s">
        <v>566</v>
      </c>
      <c r="M470" s="345" t="s">
        <v>566</v>
      </c>
      <c r="O470" s="776" t="str">
        <f t="shared" si="314"/>
        <v/>
      </c>
      <c r="P470" s="776" t="str">
        <f t="shared" si="315"/>
        <v/>
      </c>
      <c r="Q470" s="776" t="str">
        <f t="shared" si="316"/>
        <v/>
      </c>
    </row>
    <row r="471" spans="1:17" ht="14" customHeight="1">
      <c r="A471" s="543" t="s">
        <v>2168</v>
      </c>
      <c r="B471" s="541" t="s">
        <v>2617</v>
      </c>
      <c r="C471" s="654">
        <v>0</v>
      </c>
      <c r="D471" s="654">
        <v>0</v>
      </c>
      <c r="E471" s="531">
        <f t="shared" si="318"/>
        <v>0</v>
      </c>
      <c r="F471" s="654">
        <v>0</v>
      </c>
      <c r="G471" s="531">
        <f t="shared" si="319"/>
        <v>0</v>
      </c>
      <c r="H471" s="531">
        <f>'Production Budget - DETAILED'!G525</f>
        <v>0</v>
      </c>
      <c r="I471" s="569">
        <f t="shared" si="320"/>
        <v>0</v>
      </c>
      <c r="J471" s="667"/>
      <c r="K471" s="345" t="s">
        <v>566</v>
      </c>
      <c r="L471" s="345" t="s">
        <v>566</v>
      </c>
      <c r="M471" s="345" t="s">
        <v>566</v>
      </c>
      <c r="O471" s="776" t="str">
        <f t="shared" si="314"/>
        <v/>
      </c>
      <c r="P471" s="776" t="str">
        <f t="shared" si="315"/>
        <v/>
      </c>
      <c r="Q471" s="776" t="str">
        <f t="shared" si="316"/>
        <v/>
      </c>
    </row>
    <row r="472" spans="1:17" ht="14" customHeight="1">
      <c r="A472" s="543" t="s">
        <v>2169</v>
      </c>
      <c r="B472" s="541" t="s">
        <v>2618</v>
      </c>
      <c r="C472" s="654">
        <v>0</v>
      </c>
      <c r="D472" s="654">
        <v>0</v>
      </c>
      <c r="E472" s="531">
        <f t="shared" si="318"/>
        <v>0</v>
      </c>
      <c r="F472" s="654">
        <v>0</v>
      </c>
      <c r="G472" s="531">
        <f t="shared" si="319"/>
        <v>0</v>
      </c>
      <c r="H472" s="531">
        <f>'Production Budget - DETAILED'!G526</f>
        <v>0</v>
      </c>
      <c r="I472" s="569">
        <f t="shared" si="320"/>
        <v>0</v>
      </c>
      <c r="J472" s="667"/>
      <c r="K472" s="345" t="s">
        <v>566</v>
      </c>
      <c r="L472" s="345" t="s">
        <v>566</v>
      </c>
      <c r="M472" s="345" t="s">
        <v>566</v>
      </c>
      <c r="O472" s="776" t="str">
        <f t="shared" si="314"/>
        <v/>
      </c>
      <c r="P472" s="776" t="str">
        <f t="shared" si="315"/>
        <v/>
      </c>
      <c r="Q472" s="776" t="str">
        <f t="shared" si="316"/>
        <v/>
      </c>
    </row>
    <row r="473" spans="1:17" ht="14" customHeight="1">
      <c r="A473" s="543" t="s">
        <v>2170</v>
      </c>
      <c r="B473" s="466" t="s">
        <v>1064</v>
      </c>
      <c r="C473" s="654">
        <v>0</v>
      </c>
      <c r="D473" s="654">
        <v>0</v>
      </c>
      <c r="E473" s="531">
        <f t="shared" si="318"/>
        <v>0</v>
      </c>
      <c r="F473" s="654">
        <v>0</v>
      </c>
      <c r="G473" s="531">
        <f t="shared" si="319"/>
        <v>0</v>
      </c>
      <c r="H473" s="531">
        <f>'Production Budget - DETAILED'!G527</f>
        <v>0</v>
      </c>
      <c r="I473" s="569">
        <f t="shared" si="320"/>
        <v>0</v>
      </c>
      <c r="J473" s="667"/>
      <c r="K473" s="345" t="s">
        <v>566</v>
      </c>
      <c r="L473" s="345" t="s">
        <v>566</v>
      </c>
      <c r="M473" s="345" t="s">
        <v>566</v>
      </c>
      <c r="O473" s="776" t="str">
        <f t="shared" si="314"/>
        <v/>
      </c>
      <c r="P473" s="776" t="str">
        <f t="shared" si="315"/>
        <v/>
      </c>
      <c r="Q473" s="776" t="str">
        <f t="shared" si="316"/>
        <v/>
      </c>
    </row>
    <row r="474" spans="1:17" ht="14" customHeight="1">
      <c r="A474" s="547"/>
      <c r="B474" s="534" t="s">
        <v>2171</v>
      </c>
      <c r="C474" s="535">
        <f t="shared" ref="C474:H474" si="321">SUM(C468:C473)</f>
        <v>0</v>
      </c>
      <c r="D474" s="535">
        <f t="shared" si="321"/>
        <v>0</v>
      </c>
      <c r="E474" s="535">
        <f t="shared" si="321"/>
        <v>0</v>
      </c>
      <c r="F474" s="535">
        <f t="shared" si="321"/>
        <v>0</v>
      </c>
      <c r="G474" s="535">
        <f t="shared" si="321"/>
        <v>0</v>
      </c>
      <c r="H474" s="535">
        <f t="shared" si="321"/>
        <v>0</v>
      </c>
      <c r="I474" s="831">
        <f>+H474-G474</f>
        <v>0</v>
      </c>
      <c r="J474" s="738"/>
      <c r="K474" s="738"/>
      <c r="L474" s="738"/>
      <c r="M474" s="738"/>
      <c r="N474" s="738"/>
      <c r="O474" s="783"/>
      <c r="P474" s="783"/>
      <c r="Q474" s="783"/>
    </row>
    <row r="475" spans="1:17" ht="14" customHeight="1">
      <c r="A475" s="547"/>
      <c r="B475" s="536"/>
      <c r="C475" s="537"/>
      <c r="D475" s="537"/>
      <c r="E475" s="537"/>
      <c r="F475" s="537"/>
      <c r="G475" s="537"/>
      <c r="H475" s="537"/>
      <c r="I475" s="832"/>
      <c r="J475" s="468"/>
      <c r="K475" s="468"/>
      <c r="L475" s="468"/>
      <c r="M475" s="468"/>
      <c r="N475" s="468"/>
      <c r="O475" s="782"/>
      <c r="P475" s="782"/>
      <c r="Q475" s="782"/>
    </row>
    <row r="476" spans="1:17" ht="14" customHeight="1">
      <c r="A476" s="524" t="s">
        <v>2172</v>
      </c>
      <c r="B476" s="525" t="s">
        <v>1240</v>
      </c>
      <c r="C476" s="526"/>
      <c r="D476" s="537"/>
      <c r="E476" s="537"/>
      <c r="F476" s="537"/>
      <c r="G476" s="537"/>
      <c r="H476" s="537"/>
      <c r="I476" s="832"/>
      <c r="J476" s="468"/>
      <c r="K476" s="468"/>
      <c r="L476" s="468"/>
      <c r="M476" s="468"/>
      <c r="N476" s="468"/>
      <c r="O476" s="782"/>
      <c r="P476" s="782"/>
      <c r="Q476" s="782"/>
    </row>
    <row r="477" spans="1:17" ht="14" customHeight="1">
      <c r="A477" s="543" t="s">
        <v>2173</v>
      </c>
      <c r="B477" s="541" t="s">
        <v>2619</v>
      </c>
      <c r="C477" s="654">
        <v>0</v>
      </c>
      <c r="D477" s="654">
        <v>0</v>
      </c>
      <c r="E477" s="531">
        <f t="shared" ref="E477:E482" si="322">+C477+D477</f>
        <v>0</v>
      </c>
      <c r="F477" s="654">
        <v>0</v>
      </c>
      <c r="G477" s="531">
        <f t="shared" ref="G477:G482" si="323">+E477+F477</f>
        <v>0</v>
      </c>
      <c r="H477" s="531">
        <f>'Production Budget - DETAILED'!G532</f>
        <v>0</v>
      </c>
      <c r="I477" s="569">
        <f t="shared" ref="I477:I482" si="324">+H477-G477</f>
        <v>0</v>
      </c>
      <c r="J477" s="667"/>
      <c r="K477" s="345" t="s">
        <v>566</v>
      </c>
      <c r="L477" s="345" t="s">
        <v>566</v>
      </c>
      <c r="M477" s="345" t="s">
        <v>566</v>
      </c>
      <c r="O477" s="776" t="str">
        <f t="shared" si="314"/>
        <v/>
      </c>
      <c r="P477" s="776" t="str">
        <f t="shared" si="315"/>
        <v/>
      </c>
      <c r="Q477" s="776" t="str">
        <f t="shared" si="316"/>
        <v/>
      </c>
    </row>
    <row r="478" spans="1:17" ht="14" customHeight="1">
      <c r="A478" s="543" t="s">
        <v>2174</v>
      </c>
      <c r="B478" s="541" t="s">
        <v>2620</v>
      </c>
      <c r="C478" s="654">
        <v>0</v>
      </c>
      <c r="D478" s="654">
        <v>0</v>
      </c>
      <c r="E478" s="531">
        <f t="shared" si="322"/>
        <v>0</v>
      </c>
      <c r="F478" s="654">
        <v>0</v>
      </c>
      <c r="G478" s="531">
        <f t="shared" si="323"/>
        <v>0</v>
      </c>
      <c r="H478" s="531">
        <f>'Production Budget - DETAILED'!G533</f>
        <v>0</v>
      </c>
      <c r="I478" s="569">
        <f t="shared" si="324"/>
        <v>0</v>
      </c>
      <c r="J478" s="667"/>
      <c r="K478" s="345" t="s">
        <v>566</v>
      </c>
      <c r="L478" s="345" t="s">
        <v>566</v>
      </c>
      <c r="M478" s="345" t="s">
        <v>566</v>
      </c>
      <c r="O478" s="776" t="str">
        <f t="shared" si="314"/>
        <v/>
      </c>
      <c r="P478" s="776" t="str">
        <f t="shared" si="315"/>
        <v/>
      </c>
      <c r="Q478" s="776" t="str">
        <f t="shared" si="316"/>
        <v/>
      </c>
    </row>
    <row r="479" spans="1:17" ht="14" customHeight="1">
      <c r="A479" s="543" t="s">
        <v>2175</v>
      </c>
      <c r="B479" s="541" t="s">
        <v>2621</v>
      </c>
      <c r="C479" s="654">
        <v>0</v>
      </c>
      <c r="D479" s="654">
        <v>0</v>
      </c>
      <c r="E479" s="531">
        <f t="shared" si="322"/>
        <v>0</v>
      </c>
      <c r="F479" s="654">
        <v>0</v>
      </c>
      <c r="G479" s="531">
        <f t="shared" si="323"/>
        <v>0</v>
      </c>
      <c r="H479" s="531">
        <f>'Production Budget - DETAILED'!G534</f>
        <v>0</v>
      </c>
      <c r="I479" s="569">
        <f t="shared" si="324"/>
        <v>0</v>
      </c>
      <c r="J479" s="667"/>
      <c r="K479" s="345" t="s">
        <v>566</v>
      </c>
      <c r="L479" s="345" t="s">
        <v>566</v>
      </c>
      <c r="M479" s="345" t="s">
        <v>566</v>
      </c>
      <c r="O479" s="776" t="str">
        <f t="shared" si="314"/>
        <v/>
      </c>
      <c r="P479" s="776" t="str">
        <f t="shared" si="315"/>
        <v/>
      </c>
      <c r="Q479" s="776" t="str">
        <f t="shared" si="316"/>
        <v/>
      </c>
    </row>
    <row r="480" spans="1:17" ht="14" customHeight="1">
      <c r="A480" s="543" t="s">
        <v>2176</v>
      </c>
      <c r="B480" s="541" t="s">
        <v>2622</v>
      </c>
      <c r="C480" s="654">
        <v>0</v>
      </c>
      <c r="D480" s="654">
        <v>0</v>
      </c>
      <c r="E480" s="531">
        <f t="shared" si="322"/>
        <v>0</v>
      </c>
      <c r="F480" s="654">
        <v>0</v>
      </c>
      <c r="G480" s="531">
        <f t="shared" si="323"/>
        <v>0</v>
      </c>
      <c r="H480" s="531">
        <f>'Production Budget - DETAILED'!G535</f>
        <v>0</v>
      </c>
      <c r="I480" s="569">
        <f t="shared" si="324"/>
        <v>0</v>
      </c>
      <c r="J480" s="667"/>
      <c r="K480" s="345" t="s">
        <v>566</v>
      </c>
      <c r="L480" s="345" t="s">
        <v>566</v>
      </c>
      <c r="M480" s="345" t="s">
        <v>566</v>
      </c>
      <c r="O480" s="776" t="str">
        <f t="shared" si="314"/>
        <v/>
      </c>
      <c r="P480" s="776" t="str">
        <f t="shared" si="315"/>
        <v/>
      </c>
      <c r="Q480" s="776" t="str">
        <f t="shared" si="316"/>
        <v/>
      </c>
    </row>
    <row r="481" spans="1:17" ht="14" customHeight="1">
      <c r="A481" s="543" t="s">
        <v>2177</v>
      </c>
      <c r="B481" s="541" t="s">
        <v>2623</v>
      </c>
      <c r="C481" s="654">
        <v>0</v>
      </c>
      <c r="D481" s="654">
        <v>0</v>
      </c>
      <c r="E481" s="531">
        <f t="shared" si="322"/>
        <v>0</v>
      </c>
      <c r="F481" s="654">
        <v>0</v>
      </c>
      <c r="G481" s="531">
        <f t="shared" si="323"/>
        <v>0</v>
      </c>
      <c r="H481" s="531">
        <f>'Production Budget - DETAILED'!G536</f>
        <v>0</v>
      </c>
      <c r="I481" s="569">
        <f t="shared" si="324"/>
        <v>0</v>
      </c>
      <c r="J481" s="667"/>
      <c r="K481" s="345" t="s">
        <v>566</v>
      </c>
      <c r="L481" s="345" t="s">
        <v>566</v>
      </c>
      <c r="M481" s="345" t="s">
        <v>566</v>
      </c>
      <c r="O481" s="776" t="str">
        <f t="shared" si="314"/>
        <v/>
      </c>
      <c r="P481" s="776" t="str">
        <f t="shared" si="315"/>
        <v/>
      </c>
      <c r="Q481" s="776" t="str">
        <f t="shared" si="316"/>
        <v/>
      </c>
    </row>
    <row r="482" spans="1:17" ht="14" customHeight="1">
      <c r="A482" s="543" t="s">
        <v>2178</v>
      </c>
      <c r="B482" s="466" t="s">
        <v>1064</v>
      </c>
      <c r="C482" s="654">
        <v>0</v>
      </c>
      <c r="D482" s="654">
        <v>0</v>
      </c>
      <c r="E482" s="531">
        <f t="shared" si="322"/>
        <v>0</v>
      </c>
      <c r="F482" s="654">
        <v>0</v>
      </c>
      <c r="G482" s="531">
        <f t="shared" si="323"/>
        <v>0</v>
      </c>
      <c r="H482" s="531">
        <f>'Production Budget - DETAILED'!G537</f>
        <v>0</v>
      </c>
      <c r="I482" s="569">
        <f t="shared" si="324"/>
        <v>0</v>
      </c>
      <c r="J482" s="667"/>
      <c r="K482" s="345" t="s">
        <v>566</v>
      </c>
      <c r="L482" s="345" t="s">
        <v>566</v>
      </c>
      <c r="M482" s="345" t="s">
        <v>566</v>
      </c>
      <c r="O482" s="776" t="str">
        <f t="shared" si="314"/>
        <v/>
      </c>
      <c r="P482" s="776" t="str">
        <f t="shared" si="315"/>
        <v/>
      </c>
      <c r="Q482" s="776" t="str">
        <f t="shared" si="316"/>
        <v/>
      </c>
    </row>
    <row r="483" spans="1:17" ht="14" customHeight="1">
      <c r="A483" s="547"/>
      <c r="B483" s="534" t="s">
        <v>2179</v>
      </c>
      <c r="C483" s="535">
        <f t="shared" ref="C483:H483" si="325">SUM(C477:C482)</f>
        <v>0</v>
      </c>
      <c r="D483" s="535">
        <f t="shared" si="325"/>
        <v>0</v>
      </c>
      <c r="E483" s="535">
        <f t="shared" si="325"/>
        <v>0</v>
      </c>
      <c r="F483" s="535">
        <f t="shared" si="325"/>
        <v>0</v>
      </c>
      <c r="G483" s="535">
        <f t="shared" si="325"/>
        <v>0</v>
      </c>
      <c r="H483" s="535">
        <f t="shared" si="325"/>
        <v>0</v>
      </c>
      <c r="I483" s="831">
        <f>+H483-G483</f>
        <v>0</v>
      </c>
      <c r="J483" s="738"/>
      <c r="K483" s="738"/>
      <c r="L483" s="738"/>
      <c r="M483" s="738"/>
      <c r="N483" s="738"/>
      <c r="O483" s="783"/>
      <c r="P483" s="783"/>
      <c r="Q483" s="783"/>
    </row>
    <row r="484" spans="1:17" ht="14" customHeight="1">
      <c r="A484" s="547"/>
      <c r="B484" s="536"/>
      <c r="C484" s="537"/>
      <c r="D484" s="537"/>
      <c r="E484" s="537"/>
      <c r="F484" s="537"/>
      <c r="G484" s="537"/>
      <c r="H484" s="537"/>
      <c r="I484" s="832"/>
      <c r="J484" s="468"/>
      <c r="K484" s="468"/>
      <c r="L484" s="468"/>
      <c r="M484" s="468"/>
      <c r="N484" s="468"/>
      <c r="O484" s="782"/>
      <c r="P484" s="782"/>
      <c r="Q484" s="782"/>
    </row>
    <row r="485" spans="1:17" ht="14" customHeight="1">
      <c r="A485" s="524" t="s">
        <v>2180</v>
      </c>
      <c r="B485" s="525" t="s">
        <v>1247</v>
      </c>
      <c r="C485" s="526"/>
      <c r="D485" s="537"/>
      <c r="E485" s="537"/>
      <c r="F485" s="537"/>
      <c r="G485" s="537"/>
      <c r="H485" s="537"/>
      <c r="I485" s="832"/>
      <c r="J485" s="468"/>
      <c r="K485" s="468"/>
      <c r="L485" s="468"/>
      <c r="M485" s="468"/>
      <c r="N485" s="468"/>
      <c r="O485" s="782"/>
      <c r="P485" s="782"/>
      <c r="Q485" s="782"/>
    </row>
    <row r="486" spans="1:17" ht="14" customHeight="1">
      <c r="A486" s="543" t="s">
        <v>2181</v>
      </c>
      <c r="B486" s="541" t="s">
        <v>1197</v>
      </c>
      <c r="C486" s="654">
        <v>0</v>
      </c>
      <c r="D486" s="654">
        <v>0</v>
      </c>
      <c r="E486" s="531">
        <f>+C486+D486</f>
        <v>0</v>
      </c>
      <c r="F486" s="654">
        <v>0</v>
      </c>
      <c r="G486" s="531">
        <f>+E486+F486</f>
        <v>0</v>
      </c>
      <c r="H486" s="531">
        <f>'Production Budget - DETAILED'!G542</f>
        <v>0</v>
      </c>
      <c r="I486" s="569">
        <f t="shared" ref="I486:I491" si="326">+H486-G486</f>
        <v>0</v>
      </c>
      <c r="J486" s="667"/>
      <c r="K486" s="345" t="s">
        <v>566</v>
      </c>
      <c r="L486" s="345" t="s">
        <v>566</v>
      </c>
      <c r="M486" s="345" t="s">
        <v>566</v>
      </c>
      <c r="O486" s="776" t="str">
        <f t="shared" si="314"/>
        <v/>
      </c>
      <c r="P486" s="776" t="str">
        <f t="shared" si="315"/>
        <v/>
      </c>
      <c r="Q486" s="776" t="str">
        <f t="shared" si="316"/>
        <v/>
      </c>
    </row>
    <row r="487" spans="1:17" ht="14" customHeight="1">
      <c r="A487" s="543" t="s">
        <v>2182</v>
      </c>
      <c r="B487" s="541" t="s">
        <v>1196</v>
      </c>
      <c r="C487" s="654">
        <v>0</v>
      </c>
      <c r="D487" s="654">
        <v>0</v>
      </c>
      <c r="E487" s="531">
        <f>+C487+D487</f>
        <v>0</v>
      </c>
      <c r="F487" s="654">
        <v>0</v>
      </c>
      <c r="G487" s="531">
        <f>+E487+F487</f>
        <v>0</v>
      </c>
      <c r="H487" s="531">
        <f>'Production Budget - DETAILED'!G543</f>
        <v>0</v>
      </c>
      <c r="I487" s="569">
        <f t="shared" si="326"/>
        <v>0</v>
      </c>
      <c r="J487" s="667"/>
      <c r="K487" s="345" t="s">
        <v>566</v>
      </c>
      <c r="L487" s="345" t="s">
        <v>566</v>
      </c>
      <c r="M487" s="345" t="s">
        <v>566</v>
      </c>
      <c r="O487" s="776" t="str">
        <f t="shared" si="314"/>
        <v/>
      </c>
      <c r="P487" s="776" t="str">
        <f t="shared" si="315"/>
        <v/>
      </c>
      <c r="Q487" s="776" t="str">
        <f t="shared" si="316"/>
        <v/>
      </c>
    </row>
    <row r="488" spans="1:17" ht="14" customHeight="1">
      <c r="A488" s="543" t="s">
        <v>2183</v>
      </c>
      <c r="B488" s="541" t="s">
        <v>2624</v>
      </c>
      <c r="C488" s="654">
        <v>0</v>
      </c>
      <c r="D488" s="654">
        <v>0</v>
      </c>
      <c r="E488" s="531">
        <f>+C488+D488</f>
        <v>0</v>
      </c>
      <c r="F488" s="654">
        <v>0</v>
      </c>
      <c r="G488" s="531">
        <f>+E488+F488</f>
        <v>0</v>
      </c>
      <c r="H488" s="531">
        <f>'Production Budget - DETAILED'!G544</f>
        <v>0</v>
      </c>
      <c r="I488" s="569">
        <f t="shared" si="326"/>
        <v>0</v>
      </c>
      <c r="J488" s="667"/>
      <c r="K488" s="345" t="s">
        <v>566</v>
      </c>
      <c r="L488" s="345" t="s">
        <v>566</v>
      </c>
      <c r="M488" s="345" t="s">
        <v>566</v>
      </c>
      <c r="O488" s="776" t="str">
        <f t="shared" si="314"/>
        <v/>
      </c>
      <c r="P488" s="776" t="str">
        <f t="shared" si="315"/>
        <v/>
      </c>
      <c r="Q488" s="776" t="str">
        <f t="shared" si="316"/>
        <v/>
      </c>
    </row>
    <row r="489" spans="1:17" ht="14" customHeight="1">
      <c r="A489" s="543" t="s">
        <v>2184</v>
      </c>
      <c r="B489" s="541" t="s">
        <v>2625</v>
      </c>
      <c r="C489" s="654">
        <v>0</v>
      </c>
      <c r="D489" s="654">
        <v>0</v>
      </c>
      <c r="E489" s="531">
        <f>+C489+D489</f>
        <v>0</v>
      </c>
      <c r="F489" s="654">
        <v>0</v>
      </c>
      <c r="G489" s="531">
        <f>+E489+F489</f>
        <v>0</v>
      </c>
      <c r="H489" s="531">
        <f>'Production Budget - DETAILED'!G545</f>
        <v>0</v>
      </c>
      <c r="I489" s="569">
        <f t="shared" si="326"/>
        <v>0</v>
      </c>
      <c r="J489" s="667"/>
      <c r="K489" s="345" t="s">
        <v>566</v>
      </c>
      <c r="L489" s="345" t="s">
        <v>566</v>
      </c>
      <c r="M489" s="345" t="s">
        <v>566</v>
      </c>
      <c r="O489" s="776" t="str">
        <f t="shared" si="314"/>
        <v/>
      </c>
      <c r="P489" s="776" t="str">
        <f t="shared" si="315"/>
        <v/>
      </c>
      <c r="Q489" s="776" t="str">
        <f t="shared" si="316"/>
        <v/>
      </c>
    </row>
    <row r="490" spans="1:17" ht="14" customHeight="1">
      <c r="A490" s="543" t="s">
        <v>2185</v>
      </c>
      <c r="B490" s="466" t="s">
        <v>1064</v>
      </c>
      <c r="C490" s="654">
        <v>0</v>
      </c>
      <c r="D490" s="654">
        <v>0</v>
      </c>
      <c r="E490" s="531">
        <f>+C490+D490</f>
        <v>0</v>
      </c>
      <c r="F490" s="654">
        <v>0</v>
      </c>
      <c r="G490" s="531">
        <f>+E490+F490</f>
        <v>0</v>
      </c>
      <c r="H490" s="531">
        <f>'Production Budget - DETAILED'!G546</f>
        <v>0</v>
      </c>
      <c r="I490" s="569">
        <f t="shared" si="326"/>
        <v>0</v>
      </c>
      <c r="J490" s="667"/>
      <c r="K490" s="345" t="s">
        <v>566</v>
      </c>
      <c r="L490" s="345" t="s">
        <v>566</v>
      </c>
      <c r="M490" s="345" t="s">
        <v>566</v>
      </c>
      <c r="O490" s="776" t="str">
        <f t="shared" si="314"/>
        <v/>
      </c>
      <c r="P490" s="776" t="str">
        <f t="shared" si="315"/>
        <v/>
      </c>
      <c r="Q490" s="776" t="str">
        <f t="shared" si="316"/>
        <v/>
      </c>
    </row>
    <row r="491" spans="1:17" ht="14" customHeight="1">
      <c r="A491" s="547"/>
      <c r="B491" s="534" t="s">
        <v>2179</v>
      </c>
      <c r="C491" s="535">
        <f t="shared" ref="C491:H491" si="327">SUM(C486:C490)</f>
        <v>0</v>
      </c>
      <c r="D491" s="535">
        <f t="shared" si="327"/>
        <v>0</v>
      </c>
      <c r="E491" s="535">
        <f t="shared" si="327"/>
        <v>0</v>
      </c>
      <c r="F491" s="535">
        <f t="shared" si="327"/>
        <v>0</v>
      </c>
      <c r="G491" s="535">
        <f t="shared" si="327"/>
        <v>0</v>
      </c>
      <c r="H491" s="535">
        <f t="shared" si="327"/>
        <v>0</v>
      </c>
      <c r="I491" s="831">
        <f t="shared" si="326"/>
        <v>0</v>
      </c>
      <c r="J491" s="738"/>
      <c r="K491" s="738"/>
      <c r="L491" s="738"/>
      <c r="M491" s="738"/>
      <c r="N491" s="738"/>
      <c r="O491" s="783"/>
      <c r="P491" s="783"/>
      <c r="Q491" s="783"/>
    </row>
    <row r="492" spans="1:17" ht="14" customHeight="1">
      <c r="A492" s="547"/>
      <c r="B492" s="536"/>
      <c r="C492" s="537"/>
      <c r="D492" s="537"/>
      <c r="E492" s="537"/>
      <c r="F492" s="537"/>
      <c r="G492" s="537"/>
      <c r="H492" s="537"/>
      <c r="I492" s="832"/>
      <c r="J492" s="468"/>
      <c r="K492" s="468"/>
      <c r="L492" s="468"/>
      <c r="M492" s="468"/>
      <c r="N492" s="468"/>
      <c r="O492" s="782"/>
      <c r="P492" s="782"/>
      <c r="Q492" s="782"/>
    </row>
    <row r="493" spans="1:17" ht="14" customHeight="1">
      <c r="A493" s="524" t="s">
        <v>2186</v>
      </c>
      <c r="B493" s="525" t="s">
        <v>1252</v>
      </c>
      <c r="C493" s="526"/>
      <c r="D493" s="537"/>
      <c r="E493" s="537"/>
      <c r="F493" s="537"/>
      <c r="G493" s="537"/>
      <c r="H493" s="537"/>
      <c r="I493" s="832"/>
      <c r="J493" s="468"/>
      <c r="K493" s="468"/>
      <c r="L493" s="468"/>
      <c r="M493" s="468"/>
      <c r="N493" s="468"/>
      <c r="O493" s="782"/>
      <c r="P493" s="782"/>
      <c r="Q493" s="782"/>
    </row>
    <row r="494" spans="1:17" ht="14" customHeight="1">
      <c r="A494" s="543" t="s">
        <v>2187</v>
      </c>
      <c r="B494" s="541" t="s">
        <v>1248</v>
      </c>
      <c r="C494" s="654">
        <v>0</v>
      </c>
      <c r="D494" s="654">
        <v>0</v>
      </c>
      <c r="E494" s="531">
        <f>+C494+D494</f>
        <v>0</v>
      </c>
      <c r="F494" s="654">
        <v>0</v>
      </c>
      <c r="G494" s="531">
        <f t="shared" ref="G494:G503" si="328">+E494+F494</f>
        <v>0</v>
      </c>
      <c r="H494" s="531">
        <f>'Production Budget - DETAILED'!G551</f>
        <v>0</v>
      </c>
      <c r="I494" s="569">
        <f t="shared" ref="I494:I503" si="329">+H494-G494</f>
        <v>0</v>
      </c>
      <c r="J494" s="667"/>
      <c r="K494" s="345" t="s">
        <v>566</v>
      </c>
      <c r="L494" s="345" t="s">
        <v>566</v>
      </c>
      <c r="M494" s="345" t="s">
        <v>566</v>
      </c>
      <c r="O494" s="776" t="str">
        <f t="shared" si="314"/>
        <v/>
      </c>
      <c r="P494" s="776" t="str">
        <f t="shared" si="315"/>
        <v/>
      </c>
      <c r="Q494" s="776" t="str">
        <f t="shared" si="316"/>
        <v/>
      </c>
    </row>
    <row r="495" spans="1:17" ht="14" customHeight="1">
      <c r="A495" s="543" t="s">
        <v>2188</v>
      </c>
      <c r="B495" s="541" t="s">
        <v>1249</v>
      </c>
      <c r="C495" s="654">
        <v>0</v>
      </c>
      <c r="D495" s="654">
        <v>0</v>
      </c>
      <c r="E495" s="531">
        <f t="shared" ref="E495:E503" si="330">+C495+D495</f>
        <v>0</v>
      </c>
      <c r="F495" s="654">
        <v>0</v>
      </c>
      <c r="G495" s="531">
        <f t="shared" si="328"/>
        <v>0</v>
      </c>
      <c r="H495" s="531">
        <f>'Production Budget - DETAILED'!G552</f>
        <v>0</v>
      </c>
      <c r="I495" s="569">
        <f t="shared" si="329"/>
        <v>0</v>
      </c>
      <c r="J495" s="667"/>
      <c r="K495" s="345" t="s">
        <v>566</v>
      </c>
      <c r="L495" s="345" t="s">
        <v>566</v>
      </c>
      <c r="M495" s="345" t="s">
        <v>566</v>
      </c>
      <c r="O495" s="776" t="str">
        <f t="shared" si="314"/>
        <v/>
      </c>
      <c r="P495" s="776" t="str">
        <f t="shared" si="315"/>
        <v/>
      </c>
      <c r="Q495" s="776" t="str">
        <f t="shared" si="316"/>
        <v/>
      </c>
    </row>
    <row r="496" spans="1:17" ht="14" customHeight="1">
      <c r="A496" s="543" t="s">
        <v>2965</v>
      </c>
      <c r="B496" s="541" t="s">
        <v>567</v>
      </c>
      <c r="C496" s="654">
        <v>0</v>
      </c>
      <c r="D496" s="654">
        <v>0</v>
      </c>
      <c r="E496" s="531">
        <f t="shared" si="330"/>
        <v>0</v>
      </c>
      <c r="F496" s="654">
        <v>0</v>
      </c>
      <c r="G496" s="531">
        <f t="shared" si="328"/>
        <v>0</v>
      </c>
      <c r="H496" s="531">
        <f>'Production Budget - DETAILED'!G553</f>
        <v>0</v>
      </c>
      <c r="I496" s="569">
        <f t="shared" si="329"/>
        <v>0</v>
      </c>
      <c r="J496" s="667"/>
      <c r="K496" s="345" t="s">
        <v>566</v>
      </c>
      <c r="L496" s="345" t="s">
        <v>566</v>
      </c>
      <c r="M496" s="345" t="s">
        <v>566</v>
      </c>
      <c r="O496" s="776" t="str">
        <f t="shared" si="314"/>
        <v/>
      </c>
      <c r="P496" s="776" t="str">
        <f t="shared" si="315"/>
        <v/>
      </c>
      <c r="Q496" s="776" t="str">
        <f t="shared" si="316"/>
        <v/>
      </c>
    </row>
    <row r="497" spans="1:17" ht="14" customHeight="1">
      <c r="A497" s="543" t="s">
        <v>2189</v>
      </c>
      <c r="B497" s="541" t="s">
        <v>1253</v>
      </c>
      <c r="C497" s="654">
        <v>0</v>
      </c>
      <c r="D497" s="654">
        <v>0</v>
      </c>
      <c r="E497" s="531">
        <f t="shared" si="330"/>
        <v>0</v>
      </c>
      <c r="F497" s="654">
        <v>0</v>
      </c>
      <c r="G497" s="531">
        <f t="shared" si="328"/>
        <v>0</v>
      </c>
      <c r="H497" s="531">
        <f>'Production Budget - DETAILED'!G554</f>
        <v>0</v>
      </c>
      <c r="I497" s="569">
        <f t="shared" si="329"/>
        <v>0</v>
      </c>
      <c r="J497" s="667"/>
      <c r="K497" s="345" t="s">
        <v>566</v>
      </c>
      <c r="L497" s="345" t="s">
        <v>566</v>
      </c>
      <c r="M497" s="345" t="s">
        <v>566</v>
      </c>
      <c r="O497" s="776" t="str">
        <f t="shared" si="314"/>
        <v/>
      </c>
      <c r="P497" s="776" t="str">
        <f t="shared" si="315"/>
        <v/>
      </c>
      <c r="Q497" s="776" t="str">
        <f t="shared" si="316"/>
        <v/>
      </c>
    </row>
    <row r="498" spans="1:17" ht="14" customHeight="1">
      <c r="A498" s="543" t="s">
        <v>2190</v>
      </c>
      <c r="B498" s="541" t="s">
        <v>1250</v>
      </c>
      <c r="C498" s="654">
        <v>0</v>
      </c>
      <c r="D498" s="654">
        <v>0</v>
      </c>
      <c r="E498" s="531">
        <f t="shared" si="330"/>
        <v>0</v>
      </c>
      <c r="F498" s="654">
        <v>0</v>
      </c>
      <c r="G498" s="531">
        <f t="shared" si="328"/>
        <v>0</v>
      </c>
      <c r="H498" s="531">
        <f>'Production Budget - DETAILED'!G555</f>
        <v>0</v>
      </c>
      <c r="I498" s="569">
        <f t="shared" si="329"/>
        <v>0</v>
      </c>
      <c r="J498" s="667"/>
      <c r="K498" s="345" t="s">
        <v>566</v>
      </c>
      <c r="L498" s="345" t="s">
        <v>566</v>
      </c>
      <c r="M498" s="345" t="s">
        <v>566</v>
      </c>
      <c r="O498" s="776" t="str">
        <f t="shared" si="314"/>
        <v/>
      </c>
      <c r="P498" s="776" t="str">
        <f t="shared" si="315"/>
        <v/>
      </c>
      <c r="Q498" s="776" t="str">
        <f t="shared" si="316"/>
        <v/>
      </c>
    </row>
    <row r="499" spans="1:17" ht="14" customHeight="1">
      <c r="A499" s="543" t="s">
        <v>2191</v>
      </c>
      <c r="B499" s="541" t="s">
        <v>1254</v>
      </c>
      <c r="C499" s="654">
        <v>0</v>
      </c>
      <c r="D499" s="654">
        <v>0</v>
      </c>
      <c r="E499" s="531">
        <f t="shared" si="330"/>
        <v>0</v>
      </c>
      <c r="F499" s="654">
        <v>0</v>
      </c>
      <c r="G499" s="531">
        <f t="shared" si="328"/>
        <v>0</v>
      </c>
      <c r="H499" s="531">
        <f>'Production Budget - DETAILED'!G556</f>
        <v>0</v>
      </c>
      <c r="I499" s="569">
        <f t="shared" si="329"/>
        <v>0</v>
      </c>
      <c r="J499" s="667"/>
      <c r="K499" s="345" t="s">
        <v>566</v>
      </c>
      <c r="L499" s="345" t="s">
        <v>566</v>
      </c>
      <c r="M499" s="345" t="s">
        <v>566</v>
      </c>
      <c r="O499" s="776" t="str">
        <f t="shared" si="314"/>
        <v/>
      </c>
      <c r="P499" s="776" t="str">
        <f t="shared" si="315"/>
        <v/>
      </c>
      <c r="Q499" s="776" t="str">
        <f t="shared" si="316"/>
        <v/>
      </c>
    </row>
    <row r="500" spans="1:17" ht="14" customHeight="1">
      <c r="A500" s="543" t="s">
        <v>2192</v>
      </c>
      <c r="B500" s="541" t="s">
        <v>1255</v>
      </c>
      <c r="C500" s="654">
        <v>0</v>
      </c>
      <c r="D500" s="654">
        <v>0</v>
      </c>
      <c r="E500" s="531">
        <f t="shared" si="330"/>
        <v>0</v>
      </c>
      <c r="F500" s="654">
        <v>0</v>
      </c>
      <c r="G500" s="531">
        <f t="shared" si="328"/>
        <v>0</v>
      </c>
      <c r="H500" s="531">
        <f>'Production Budget - DETAILED'!G557</f>
        <v>0</v>
      </c>
      <c r="I500" s="569">
        <f t="shared" si="329"/>
        <v>0</v>
      </c>
      <c r="J500" s="667"/>
      <c r="K500" s="345" t="s">
        <v>566</v>
      </c>
      <c r="L500" s="345" t="s">
        <v>566</v>
      </c>
      <c r="M500" s="345" t="s">
        <v>566</v>
      </c>
      <c r="O500" s="776" t="str">
        <f t="shared" si="314"/>
        <v/>
      </c>
      <c r="P500" s="776" t="str">
        <f t="shared" si="315"/>
        <v/>
      </c>
      <c r="Q500" s="776" t="str">
        <f t="shared" si="316"/>
        <v/>
      </c>
    </row>
    <row r="501" spans="1:17" ht="14" customHeight="1">
      <c r="A501" s="543" t="s">
        <v>2193</v>
      </c>
      <c r="B501" s="541" t="s">
        <v>1256</v>
      </c>
      <c r="C501" s="654">
        <v>0</v>
      </c>
      <c r="D501" s="654">
        <v>0</v>
      </c>
      <c r="E501" s="531">
        <f t="shared" ref="E501" si="331">+C501+D501</f>
        <v>0</v>
      </c>
      <c r="F501" s="654">
        <v>0</v>
      </c>
      <c r="G501" s="531">
        <f t="shared" ref="G501" si="332">+E501+F501</f>
        <v>0</v>
      </c>
      <c r="H501" s="531">
        <f>'Production Budget - DETAILED'!G558</f>
        <v>0</v>
      </c>
      <c r="I501" s="569">
        <f t="shared" ref="I501" si="333">+H501-G501</f>
        <v>0</v>
      </c>
      <c r="J501" s="667"/>
      <c r="K501" s="345" t="s">
        <v>566</v>
      </c>
      <c r="L501" s="345" t="s">
        <v>566</v>
      </c>
      <c r="M501" s="345" t="s">
        <v>566</v>
      </c>
      <c r="O501" s="776" t="str">
        <f t="shared" ref="O501" si="334">IF(OR(K501="Oui",K501="Yes"),G501,"")</f>
        <v/>
      </c>
      <c r="P501" s="776" t="str">
        <f t="shared" ref="P501" si="335">IF(OR(L501="Oui",L501="Yes"),G501,"")</f>
        <v/>
      </c>
      <c r="Q501" s="776" t="str">
        <f t="shared" ref="Q501" si="336">IF(OR(M501="Oui",M501="Yes"),G501,"")</f>
        <v/>
      </c>
    </row>
    <row r="502" spans="1:17" ht="14" customHeight="1">
      <c r="A502" s="543" t="s">
        <v>2194</v>
      </c>
      <c r="B502" s="541" t="s">
        <v>1257</v>
      </c>
      <c r="C502" s="654">
        <v>0</v>
      </c>
      <c r="D502" s="654">
        <v>0</v>
      </c>
      <c r="E502" s="531">
        <f t="shared" si="330"/>
        <v>0</v>
      </c>
      <c r="F502" s="654">
        <v>0</v>
      </c>
      <c r="G502" s="531">
        <f t="shared" si="328"/>
        <v>0</v>
      </c>
      <c r="H502" s="531">
        <f>'Production Budget - DETAILED'!G559</f>
        <v>0</v>
      </c>
      <c r="I502" s="569">
        <f t="shared" si="329"/>
        <v>0</v>
      </c>
      <c r="J502" s="667"/>
      <c r="K502" s="345" t="s">
        <v>566</v>
      </c>
      <c r="L502" s="345" t="s">
        <v>566</v>
      </c>
      <c r="M502" s="345" t="s">
        <v>566</v>
      </c>
      <c r="O502" s="776" t="str">
        <f t="shared" si="314"/>
        <v/>
      </c>
      <c r="P502" s="776" t="str">
        <f t="shared" si="315"/>
        <v/>
      </c>
      <c r="Q502" s="776" t="str">
        <f t="shared" si="316"/>
        <v/>
      </c>
    </row>
    <row r="503" spans="1:17" ht="14" customHeight="1">
      <c r="A503" s="543" t="s">
        <v>2195</v>
      </c>
      <c r="B503" s="466" t="s">
        <v>897</v>
      </c>
      <c r="C503" s="654">
        <v>0</v>
      </c>
      <c r="D503" s="654">
        <v>0</v>
      </c>
      <c r="E503" s="531">
        <f t="shared" si="330"/>
        <v>0</v>
      </c>
      <c r="F503" s="654">
        <v>0</v>
      </c>
      <c r="G503" s="531">
        <f t="shared" si="328"/>
        <v>0</v>
      </c>
      <c r="H503" s="531">
        <f>'Production Budget - DETAILED'!G560</f>
        <v>0</v>
      </c>
      <c r="I503" s="569">
        <f t="shared" si="329"/>
        <v>0</v>
      </c>
      <c r="J503" s="667"/>
      <c r="K503" s="345" t="s">
        <v>566</v>
      </c>
      <c r="L503" s="345" t="s">
        <v>566</v>
      </c>
      <c r="M503" s="345" t="s">
        <v>566</v>
      </c>
      <c r="O503" s="776" t="str">
        <f t="shared" si="314"/>
        <v/>
      </c>
      <c r="P503" s="776" t="str">
        <f t="shared" si="315"/>
        <v/>
      </c>
      <c r="Q503" s="776" t="str">
        <f t="shared" si="316"/>
        <v/>
      </c>
    </row>
    <row r="504" spans="1:17" ht="14" customHeight="1">
      <c r="A504" s="547"/>
      <c r="B504" s="534" t="s">
        <v>2196</v>
      </c>
      <c r="C504" s="535">
        <f t="shared" ref="C504:H504" si="337">SUM(C494:C503)</f>
        <v>0</v>
      </c>
      <c r="D504" s="535">
        <f t="shared" si="337"/>
        <v>0</v>
      </c>
      <c r="E504" s="535">
        <f t="shared" si="337"/>
        <v>0</v>
      </c>
      <c r="F504" s="535">
        <f t="shared" si="337"/>
        <v>0</v>
      </c>
      <c r="G504" s="535">
        <f t="shared" si="337"/>
        <v>0</v>
      </c>
      <c r="H504" s="535">
        <f t="shared" si="337"/>
        <v>0</v>
      </c>
      <c r="I504" s="831">
        <f>+H504-G504</f>
        <v>0</v>
      </c>
      <c r="J504" s="738"/>
      <c r="K504" s="738"/>
      <c r="L504" s="738"/>
      <c r="M504" s="738"/>
      <c r="N504" s="738"/>
      <c r="O504" s="783"/>
      <c r="P504" s="783"/>
      <c r="Q504" s="783"/>
    </row>
    <row r="505" spans="1:17" ht="14" customHeight="1">
      <c r="A505" s="547"/>
      <c r="B505" s="536"/>
      <c r="C505" s="537"/>
      <c r="D505" s="537"/>
      <c r="E505" s="537"/>
      <c r="F505" s="537"/>
      <c r="G505" s="537"/>
      <c r="H505" s="537"/>
      <c r="I505" s="832"/>
      <c r="J505" s="468"/>
      <c r="K505" s="468"/>
      <c r="L505" s="468"/>
      <c r="M505" s="468"/>
      <c r="N505" s="468"/>
      <c r="O505" s="782"/>
      <c r="P505" s="782"/>
      <c r="Q505" s="782"/>
    </row>
    <row r="506" spans="1:17" ht="14" customHeight="1">
      <c r="A506" s="524" t="s">
        <v>2197</v>
      </c>
      <c r="B506" s="525" t="s">
        <v>1259</v>
      </c>
      <c r="C506" s="526"/>
      <c r="D506" s="537"/>
      <c r="E506" s="537"/>
      <c r="F506" s="537"/>
      <c r="G506" s="537"/>
      <c r="H506" s="537"/>
      <c r="I506" s="832"/>
      <c r="J506" s="468"/>
      <c r="K506" s="468"/>
      <c r="L506" s="468"/>
      <c r="M506" s="468"/>
      <c r="N506" s="468"/>
      <c r="O506" s="782"/>
      <c r="P506" s="782"/>
      <c r="Q506" s="782"/>
    </row>
    <row r="507" spans="1:17" ht="14" customHeight="1">
      <c r="A507" s="543" t="s">
        <v>2198</v>
      </c>
      <c r="B507" s="541" t="s">
        <v>1197</v>
      </c>
      <c r="C507" s="654">
        <v>0</v>
      </c>
      <c r="D507" s="654">
        <v>0</v>
      </c>
      <c r="E507" s="531">
        <f>+C507+D507</f>
        <v>0</v>
      </c>
      <c r="F507" s="654">
        <v>0</v>
      </c>
      <c r="G507" s="531">
        <f>+E507+F507</f>
        <v>0</v>
      </c>
      <c r="H507" s="531">
        <f>'Production Budget - DETAILED'!G565</f>
        <v>0</v>
      </c>
      <c r="I507" s="569">
        <f t="shared" ref="I507:I512" si="338">+H507-G507</f>
        <v>0</v>
      </c>
      <c r="J507" s="667"/>
      <c r="K507" s="345" t="s">
        <v>566</v>
      </c>
      <c r="L507" s="345" t="s">
        <v>566</v>
      </c>
      <c r="M507" s="345" t="s">
        <v>566</v>
      </c>
      <c r="O507" s="776" t="str">
        <f t="shared" si="314"/>
        <v/>
      </c>
      <c r="P507" s="776" t="str">
        <f t="shared" si="315"/>
        <v/>
      </c>
      <c r="Q507" s="776" t="str">
        <f t="shared" si="316"/>
        <v/>
      </c>
    </row>
    <row r="508" spans="1:17" ht="14" customHeight="1">
      <c r="A508" s="543" t="s">
        <v>2199</v>
      </c>
      <c r="B508" s="541" t="s">
        <v>1196</v>
      </c>
      <c r="C508" s="654">
        <v>0</v>
      </c>
      <c r="D508" s="654">
        <v>0</v>
      </c>
      <c r="E508" s="531">
        <f>+C508+D508</f>
        <v>0</v>
      </c>
      <c r="F508" s="654">
        <v>0</v>
      </c>
      <c r="G508" s="531">
        <f>+E508+F508</f>
        <v>0</v>
      </c>
      <c r="H508" s="531">
        <f>'Production Budget - DETAILED'!G566</f>
        <v>0</v>
      </c>
      <c r="I508" s="569">
        <f t="shared" si="338"/>
        <v>0</v>
      </c>
      <c r="J508" s="667"/>
      <c r="K508" s="345" t="s">
        <v>566</v>
      </c>
      <c r="L508" s="345" t="s">
        <v>566</v>
      </c>
      <c r="M508" s="345" t="s">
        <v>566</v>
      </c>
      <c r="O508" s="776" t="str">
        <f t="shared" si="314"/>
        <v/>
      </c>
      <c r="P508" s="776" t="str">
        <f t="shared" si="315"/>
        <v/>
      </c>
      <c r="Q508" s="776" t="str">
        <f t="shared" si="316"/>
        <v/>
      </c>
    </row>
    <row r="509" spans="1:17" ht="14" customHeight="1">
      <c r="A509" s="543" t="s">
        <v>2200</v>
      </c>
      <c r="B509" s="541" t="s">
        <v>2626</v>
      </c>
      <c r="C509" s="654">
        <v>0</v>
      </c>
      <c r="D509" s="654">
        <v>0</v>
      </c>
      <c r="E509" s="531">
        <f>+C509+D509</f>
        <v>0</v>
      </c>
      <c r="F509" s="654">
        <v>0</v>
      </c>
      <c r="G509" s="531">
        <f>+E509+F509</f>
        <v>0</v>
      </c>
      <c r="H509" s="531">
        <f>'Production Budget - DETAILED'!G567</f>
        <v>0</v>
      </c>
      <c r="I509" s="569">
        <f t="shared" si="338"/>
        <v>0</v>
      </c>
      <c r="J509" s="667"/>
      <c r="K509" s="345" t="s">
        <v>566</v>
      </c>
      <c r="L509" s="345" t="s">
        <v>566</v>
      </c>
      <c r="M509" s="345" t="s">
        <v>566</v>
      </c>
      <c r="O509" s="776" t="str">
        <f t="shared" si="314"/>
        <v/>
      </c>
      <c r="P509" s="776" t="str">
        <f t="shared" si="315"/>
        <v/>
      </c>
      <c r="Q509" s="776" t="str">
        <f t="shared" si="316"/>
        <v/>
      </c>
    </row>
    <row r="510" spans="1:17" ht="14" customHeight="1">
      <c r="A510" s="543" t="s">
        <v>2201</v>
      </c>
      <c r="B510" s="541" t="s">
        <v>2627</v>
      </c>
      <c r="C510" s="654">
        <v>0</v>
      </c>
      <c r="D510" s="654">
        <v>0</v>
      </c>
      <c r="E510" s="531">
        <f>+C510+D510</f>
        <v>0</v>
      </c>
      <c r="F510" s="654">
        <v>0</v>
      </c>
      <c r="G510" s="531">
        <f>+E510+F510</f>
        <v>0</v>
      </c>
      <c r="H510" s="531">
        <f>'Production Budget - DETAILED'!G568</f>
        <v>0</v>
      </c>
      <c r="I510" s="569">
        <f t="shared" si="338"/>
        <v>0</v>
      </c>
      <c r="J510" s="667"/>
      <c r="K510" s="345" t="s">
        <v>566</v>
      </c>
      <c r="L510" s="345" t="s">
        <v>566</v>
      </c>
      <c r="M510" s="345" t="s">
        <v>566</v>
      </c>
      <c r="O510" s="776" t="str">
        <f t="shared" si="314"/>
        <v/>
      </c>
      <c r="P510" s="776" t="str">
        <f t="shared" si="315"/>
        <v/>
      </c>
      <c r="Q510" s="776" t="str">
        <f t="shared" si="316"/>
        <v/>
      </c>
    </row>
    <row r="511" spans="1:17" ht="14" customHeight="1">
      <c r="A511" s="543" t="s">
        <v>2202</v>
      </c>
      <c r="B511" s="466" t="s">
        <v>1064</v>
      </c>
      <c r="C511" s="654">
        <v>0</v>
      </c>
      <c r="D511" s="654">
        <v>0</v>
      </c>
      <c r="E511" s="531">
        <f>+C511+D511</f>
        <v>0</v>
      </c>
      <c r="F511" s="654">
        <v>0</v>
      </c>
      <c r="G511" s="531">
        <f>+E511+F511</f>
        <v>0</v>
      </c>
      <c r="H511" s="531">
        <f>'Production Budget - DETAILED'!G569</f>
        <v>0</v>
      </c>
      <c r="I511" s="569">
        <f t="shared" si="338"/>
        <v>0</v>
      </c>
      <c r="J511" s="667"/>
      <c r="K511" s="345" t="s">
        <v>566</v>
      </c>
      <c r="L511" s="345" t="s">
        <v>566</v>
      </c>
      <c r="M511" s="345" t="s">
        <v>566</v>
      </c>
      <c r="O511" s="776" t="str">
        <f t="shared" si="314"/>
        <v/>
      </c>
      <c r="P511" s="776" t="str">
        <f t="shared" si="315"/>
        <v/>
      </c>
      <c r="Q511" s="776" t="str">
        <f t="shared" si="316"/>
        <v/>
      </c>
    </row>
    <row r="512" spans="1:17" ht="14" customHeight="1">
      <c r="A512" s="547"/>
      <c r="B512" s="534" t="s">
        <v>2203</v>
      </c>
      <c r="C512" s="535">
        <f t="shared" ref="C512:H512" si="339">SUM(C507:C511)</f>
        <v>0</v>
      </c>
      <c r="D512" s="535">
        <f t="shared" si="339"/>
        <v>0</v>
      </c>
      <c r="E512" s="535">
        <f t="shared" si="339"/>
        <v>0</v>
      </c>
      <c r="F512" s="535">
        <f t="shared" si="339"/>
        <v>0</v>
      </c>
      <c r="G512" s="535">
        <f t="shared" si="339"/>
        <v>0</v>
      </c>
      <c r="H512" s="535">
        <f t="shared" si="339"/>
        <v>0</v>
      </c>
      <c r="I512" s="831">
        <f t="shared" si="338"/>
        <v>0</v>
      </c>
      <c r="J512" s="738"/>
      <c r="K512" s="738"/>
      <c r="L512" s="738"/>
      <c r="M512" s="738"/>
      <c r="N512" s="738"/>
      <c r="O512" s="783"/>
      <c r="P512" s="783"/>
      <c r="Q512" s="783"/>
    </row>
    <row r="513" spans="1:17" ht="14" customHeight="1">
      <c r="A513" s="547"/>
      <c r="B513" s="536"/>
      <c r="C513" s="537"/>
      <c r="D513" s="537"/>
      <c r="E513" s="537"/>
      <c r="F513" s="537"/>
      <c r="G513" s="537"/>
      <c r="H513" s="537"/>
      <c r="I513" s="832"/>
      <c r="J513" s="468"/>
      <c r="K513" s="468"/>
      <c r="L513" s="468"/>
      <c r="M513" s="468"/>
      <c r="N513" s="468"/>
      <c r="O513" s="782"/>
      <c r="P513" s="782"/>
      <c r="Q513" s="782"/>
    </row>
    <row r="514" spans="1:17" ht="14" customHeight="1">
      <c r="A514" s="524" t="s">
        <v>2204</v>
      </c>
      <c r="B514" s="525" t="s">
        <v>1263</v>
      </c>
      <c r="C514" s="526"/>
      <c r="D514" s="537"/>
      <c r="E514" s="537"/>
      <c r="F514" s="537"/>
      <c r="G514" s="537"/>
      <c r="H514" s="537"/>
      <c r="I514" s="832"/>
      <c r="J514" s="468"/>
      <c r="K514" s="468"/>
      <c r="L514" s="468"/>
      <c r="M514" s="468"/>
      <c r="N514" s="468"/>
      <c r="O514" s="782"/>
      <c r="P514" s="782"/>
      <c r="Q514" s="782"/>
    </row>
    <row r="515" spans="1:17" ht="14" customHeight="1">
      <c r="A515" s="543" t="s">
        <v>2205</v>
      </c>
      <c r="B515" s="541" t="s">
        <v>1197</v>
      </c>
      <c r="C515" s="654">
        <v>0</v>
      </c>
      <c r="D515" s="654">
        <v>0</v>
      </c>
      <c r="E515" s="531">
        <f>+C515+D515</f>
        <v>0</v>
      </c>
      <c r="F515" s="654">
        <v>0</v>
      </c>
      <c r="G515" s="531">
        <f t="shared" ref="G515:G521" si="340">+E515+F515</f>
        <v>0</v>
      </c>
      <c r="H515" s="531">
        <f>'Production Budget - DETAILED'!G574</f>
        <v>0</v>
      </c>
      <c r="I515" s="569">
        <f t="shared" ref="I515:I521" si="341">+H515-G515</f>
        <v>0</v>
      </c>
      <c r="J515" s="667"/>
      <c r="K515" s="345" t="s">
        <v>566</v>
      </c>
      <c r="L515" s="345" t="s">
        <v>566</v>
      </c>
      <c r="M515" s="345" t="s">
        <v>566</v>
      </c>
      <c r="O515" s="776" t="str">
        <f t="shared" si="314"/>
        <v/>
      </c>
      <c r="P515" s="776" t="str">
        <f t="shared" si="315"/>
        <v/>
      </c>
      <c r="Q515" s="776" t="str">
        <f t="shared" si="316"/>
        <v/>
      </c>
    </row>
    <row r="516" spans="1:17" ht="14" customHeight="1">
      <c r="A516" s="543" t="s">
        <v>2206</v>
      </c>
      <c r="B516" s="541" t="s">
        <v>1196</v>
      </c>
      <c r="C516" s="654">
        <v>0</v>
      </c>
      <c r="D516" s="654">
        <v>0</v>
      </c>
      <c r="E516" s="531">
        <f t="shared" ref="E516:E521" si="342">+C516+D516</f>
        <v>0</v>
      </c>
      <c r="F516" s="654">
        <v>0</v>
      </c>
      <c r="G516" s="531">
        <f t="shared" si="340"/>
        <v>0</v>
      </c>
      <c r="H516" s="531">
        <f>'Production Budget - DETAILED'!G575</f>
        <v>0</v>
      </c>
      <c r="I516" s="569">
        <f t="shared" si="341"/>
        <v>0</v>
      </c>
      <c r="J516" s="667"/>
      <c r="K516" s="345" t="s">
        <v>566</v>
      </c>
      <c r="L516" s="345" t="s">
        <v>566</v>
      </c>
      <c r="M516" s="345" t="s">
        <v>566</v>
      </c>
      <c r="O516" s="776" t="str">
        <f t="shared" si="314"/>
        <v/>
      </c>
      <c r="P516" s="776" t="str">
        <f t="shared" si="315"/>
        <v/>
      </c>
      <c r="Q516" s="776" t="str">
        <f t="shared" si="316"/>
        <v/>
      </c>
    </row>
    <row r="517" spans="1:17" ht="14" customHeight="1">
      <c r="A517" s="543" t="s">
        <v>2207</v>
      </c>
      <c r="B517" s="541" t="s">
        <v>2628</v>
      </c>
      <c r="C517" s="654">
        <v>0</v>
      </c>
      <c r="D517" s="654">
        <v>0</v>
      </c>
      <c r="E517" s="531">
        <f t="shared" si="342"/>
        <v>0</v>
      </c>
      <c r="F517" s="654">
        <v>0</v>
      </c>
      <c r="G517" s="531">
        <f t="shared" si="340"/>
        <v>0</v>
      </c>
      <c r="H517" s="531">
        <f>'Production Budget - DETAILED'!G576</f>
        <v>0</v>
      </c>
      <c r="I517" s="569">
        <f t="shared" si="341"/>
        <v>0</v>
      </c>
      <c r="J517" s="667"/>
      <c r="K517" s="345" t="s">
        <v>566</v>
      </c>
      <c r="L517" s="345" t="s">
        <v>566</v>
      </c>
      <c r="M517" s="345" t="s">
        <v>566</v>
      </c>
      <c r="O517" s="776" t="str">
        <f t="shared" si="314"/>
        <v/>
      </c>
      <c r="P517" s="776" t="str">
        <f t="shared" si="315"/>
        <v/>
      </c>
      <c r="Q517" s="776" t="str">
        <f t="shared" si="316"/>
        <v/>
      </c>
    </row>
    <row r="518" spans="1:17" ht="14" customHeight="1">
      <c r="A518" s="543" t="s">
        <v>2208</v>
      </c>
      <c r="B518" s="541" t="s">
        <v>2209</v>
      </c>
      <c r="C518" s="654">
        <v>0</v>
      </c>
      <c r="D518" s="654">
        <v>0</v>
      </c>
      <c r="E518" s="531">
        <f>+C518+D518</f>
        <v>0</v>
      </c>
      <c r="F518" s="654">
        <v>0</v>
      </c>
      <c r="G518" s="531">
        <f t="shared" si="340"/>
        <v>0</v>
      </c>
      <c r="H518" s="531">
        <f>'Production Budget - DETAILED'!G577</f>
        <v>0</v>
      </c>
      <c r="I518" s="569">
        <f t="shared" si="341"/>
        <v>0</v>
      </c>
      <c r="J518" s="667"/>
      <c r="K518" s="345" t="s">
        <v>566</v>
      </c>
      <c r="L518" s="345" t="s">
        <v>566</v>
      </c>
      <c r="M518" s="345" t="s">
        <v>566</v>
      </c>
      <c r="O518" s="776" t="str">
        <f t="shared" si="314"/>
        <v/>
      </c>
      <c r="P518" s="776" t="str">
        <f t="shared" si="315"/>
        <v/>
      </c>
      <c r="Q518" s="776" t="str">
        <f t="shared" si="316"/>
        <v/>
      </c>
    </row>
    <row r="519" spans="1:17" ht="14" customHeight="1">
      <c r="A519" s="543" t="s">
        <v>2210</v>
      </c>
      <c r="B519" s="541" t="s">
        <v>2629</v>
      </c>
      <c r="C519" s="654">
        <v>0</v>
      </c>
      <c r="D519" s="654">
        <v>0</v>
      </c>
      <c r="E519" s="531">
        <f>+C519+D519</f>
        <v>0</v>
      </c>
      <c r="F519" s="654">
        <v>0</v>
      </c>
      <c r="G519" s="531">
        <f t="shared" si="340"/>
        <v>0</v>
      </c>
      <c r="H519" s="531">
        <f>'Production Budget - DETAILED'!G578</f>
        <v>0</v>
      </c>
      <c r="I519" s="569">
        <f t="shared" si="341"/>
        <v>0</v>
      </c>
      <c r="J519" s="667"/>
      <c r="K519" s="345" t="s">
        <v>566</v>
      </c>
      <c r="L519" s="345" t="s">
        <v>566</v>
      </c>
      <c r="M519" s="345" t="s">
        <v>566</v>
      </c>
      <c r="O519" s="776" t="str">
        <f t="shared" si="314"/>
        <v/>
      </c>
      <c r="P519" s="776" t="str">
        <f t="shared" si="315"/>
        <v/>
      </c>
      <c r="Q519" s="776" t="str">
        <f t="shared" si="316"/>
        <v/>
      </c>
    </row>
    <row r="520" spans="1:17" ht="13.75" customHeight="1">
      <c r="A520" s="543" t="s">
        <v>2211</v>
      </c>
      <c r="B520" s="541" t="s">
        <v>2600</v>
      </c>
      <c r="C520" s="654">
        <v>0</v>
      </c>
      <c r="D520" s="654">
        <v>0</v>
      </c>
      <c r="E520" s="531">
        <f t="shared" si="342"/>
        <v>0</v>
      </c>
      <c r="F520" s="654">
        <v>0</v>
      </c>
      <c r="G520" s="531">
        <f t="shared" si="340"/>
        <v>0</v>
      </c>
      <c r="H520" s="531">
        <f>'Production Budget - DETAILED'!G579</f>
        <v>0</v>
      </c>
      <c r="I520" s="569">
        <f t="shared" si="341"/>
        <v>0</v>
      </c>
      <c r="J520" s="667"/>
      <c r="K520" s="345" t="s">
        <v>566</v>
      </c>
      <c r="L520" s="345" t="s">
        <v>566</v>
      </c>
      <c r="M520" s="345" t="s">
        <v>566</v>
      </c>
      <c r="O520" s="776" t="str">
        <f t="shared" si="314"/>
        <v/>
      </c>
      <c r="P520" s="776" t="str">
        <f t="shared" si="315"/>
        <v/>
      </c>
      <c r="Q520" s="776" t="str">
        <f t="shared" si="316"/>
        <v/>
      </c>
    </row>
    <row r="521" spans="1:17" ht="14" customHeight="1">
      <c r="A521" s="543" t="s">
        <v>2212</v>
      </c>
      <c r="B521" s="466" t="s">
        <v>1064</v>
      </c>
      <c r="C521" s="654">
        <v>0</v>
      </c>
      <c r="D521" s="654">
        <v>0</v>
      </c>
      <c r="E521" s="531">
        <f t="shared" si="342"/>
        <v>0</v>
      </c>
      <c r="F521" s="654">
        <v>0</v>
      </c>
      <c r="G521" s="531">
        <f t="shared" si="340"/>
        <v>0</v>
      </c>
      <c r="H521" s="531">
        <f>'Production Budget - DETAILED'!G580</f>
        <v>0</v>
      </c>
      <c r="I521" s="569">
        <f t="shared" si="341"/>
        <v>0</v>
      </c>
      <c r="J521" s="667"/>
      <c r="K521" s="345" t="s">
        <v>566</v>
      </c>
      <c r="L521" s="345" t="s">
        <v>566</v>
      </c>
      <c r="M521" s="345" t="s">
        <v>566</v>
      </c>
      <c r="O521" s="776" t="str">
        <f t="shared" ref="O521:O584" si="343">IF(OR(K521="Oui",K521="Yes"),G521,"")</f>
        <v/>
      </c>
      <c r="P521" s="776" t="str">
        <f t="shared" ref="P521:P584" si="344">IF(OR(L521="Oui",L521="Yes"),G521,"")</f>
        <v/>
      </c>
      <c r="Q521" s="776" t="str">
        <f t="shared" ref="Q521:Q584" si="345">IF(OR(M521="Oui",M521="Yes"),G521,"")</f>
        <v/>
      </c>
    </row>
    <row r="522" spans="1:17" ht="14" customHeight="1">
      <c r="A522" s="547"/>
      <c r="B522" s="534" t="s">
        <v>2213</v>
      </c>
      <c r="C522" s="535">
        <f t="shared" ref="C522:H522" si="346">SUM(C515:C521)</f>
        <v>0</v>
      </c>
      <c r="D522" s="535">
        <f t="shared" si="346"/>
        <v>0</v>
      </c>
      <c r="E522" s="535">
        <f t="shared" si="346"/>
        <v>0</v>
      </c>
      <c r="F522" s="535">
        <f t="shared" si="346"/>
        <v>0</v>
      </c>
      <c r="G522" s="535">
        <f t="shared" si="346"/>
        <v>0</v>
      </c>
      <c r="H522" s="535">
        <f t="shared" si="346"/>
        <v>0</v>
      </c>
      <c r="I522" s="831">
        <f>+H522-G522</f>
        <v>0</v>
      </c>
      <c r="J522" s="738"/>
      <c r="K522" s="738"/>
      <c r="L522" s="738"/>
      <c r="M522" s="738"/>
      <c r="N522" s="738"/>
      <c r="O522" s="783"/>
      <c r="P522" s="783"/>
      <c r="Q522" s="783"/>
    </row>
    <row r="523" spans="1:17" ht="14" customHeight="1">
      <c r="A523" s="547"/>
      <c r="B523" s="536"/>
      <c r="C523" s="537"/>
      <c r="D523" s="537"/>
      <c r="E523" s="537"/>
      <c r="F523" s="537"/>
      <c r="G523" s="537"/>
      <c r="H523" s="537"/>
      <c r="I523" s="832"/>
      <c r="J523" s="468"/>
      <c r="K523" s="468"/>
      <c r="L523" s="468"/>
      <c r="M523" s="468"/>
      <c r="N523" s="468"/>
      <c r="O523" s="782"/>
      <c r="P523" s="782"/>
      <c r="Q523" s="782"/>
    </row>
    <row r="524" spans="1:17" ht="14" customHeight="1">
      <c r="A524" s="524" t="s">
        <v>2214</v>
      </c>
      <c r="B524" s="525" t="s">
        <v>1268</v>
      </c>
      <c r="C524" s="526"/>
      <c r="D524" s="537"/>
      <c r="E524" s="537"/>
      <c r="F524" s="537"/>
      <c r="G524" s="537"/>
      <c r="H524" s="537"/>
      <c r="I524" s="832"/>
      <c r="J524" s="468"/>
      <c r="K524" s="468"/>
      <c r="L524" s="468"/>
      <c r="M524" s="468"/>
      <c r="N524" s="468"/>
      <c r="O524" s="782"/>
      <c r="P524" s="782"/>
      <c r="Q524" s="782"/>
    </row>
    <row r="525" spans="1:17" ht="14" customHeight="1">
      <c r="A525" s="543" t="s">
        <v>2215</v>
      </c>
      <c r="B525" s="541" t="s">
        <v>1197</v>
      </c>
      <c r="C525" s="654">
        <v>0</v>
      </c>
      <c r="D525" s="654">
        <v>0</v>
      </c>
      <c r="E525" s="531">
        <f t="shared" ref="E525:E530" si="347">+C525+D525</f>
        <v>0</v>
      </c>
      <c r="F525" s="654">
        <v>0</v>
      </c>
      <c r="G525" s="531">
        <f t="shared" ref="G525:G530" si="348">+E525+F525</f>
        <v>0</v>
      </c>
      <c r="H525" s="531">
        <f>'Production Budget - DETAILED'!G585</f>
        <v>0</v>
      </c>
      <c r="I525" s="569">
        <f t="shared" ref="I525:I530" si="349">+H525-G525</f>
        <v>0</v>
      </c>
      <c r="J525" s="667"/>
      <c r="K525" s="345" t="s">
        <v>566</v>
      </c>
      <c r="L525" s="345" t="s">
        <v>566</v>
      </c>
      <c r="M525" s="345" t="s">
        <v>566</v>
      </c>
      <c r="O525" s="776" t="str">
        <f t="shared" si="343"/>
        <v/>
      </c>
      <c r="P525" s="776" t="str">
        <f t="shared" si="344"/>
        <v/>
      </c>
      <c r="Q525" s="776" t="str">
        <f t="shared" si="345"/>
        <v/>
      </c>
    </row>
    <row r="526" spans="1:17" ht="14" customHeight="1">
      <c r="A526" s="543" t="s">
        <v>2216</v>
      </c>
      <c r="B526" s="541" t="s">
        <v>1196</v>
      </c>
      <c r="C526" s="654">
        <v>0</v>
      </c>
      <c r="D526" s="654">
        <v>0</v>
      </c>
      <c r="E526" s="531">
        <f t="shared" si="347"/>
        <v>0</v>
      </c>
      <c r="F526" s="654">
        <v>0</v>
      </c>
      <c r="G526" s="531">
        <f t="shared" si="348"/>
        <v>0</v>
      </c>
      <c r="H526" s="531">
        <f>'Production Budget - DETAILED'!G586</f>
        <v>0</v>
      </c>
      <c r="I526" s="569">
        <f t="shared" si="349"/>
        <v>0</v>
      </c>
      <c r="J526" s="667"/>
      <c r="K526" s="345" t="s">
        <v>566</v>
      </c>
      <c r="L526" s="345" t="s">
        <v>566</v>
      </c>
      <c r="M526" s="345" t="s">
        <v>566</v>
      </c>
      <c r="O526" s="776" t="str">
        <f t="shared" si="343"/>
        <v/>
      </c>
      <c r="P526" s="776" t="str">
        <f t="shared" si="344"/>
        <v/>
      </c>
      <c r="Q526" s="776" t="str">
        <f t="shared" si="345"/>
        <v/>
      </c>
    </row>
    <row r="527" spans="1:17" ht="14" customHeight="1">
      <c r="A527" s="543" t="s">
        <v>2217</v>
      </c>
      <c r="B527" s="541" t="s">
        <v>2624</v>
      </c>
      <c r="C527" s="654">
        <v>0</v>
      </c>
      <c r="D527" s="654">
        <v>0</v>
      </c>
      <c r="E527" s="531">
        <f t="shared" si="347"/>
        <v>0</v>
      </c>
      <c r="F527" s="654">
        <v>0</v>
      </c>
      <c r="G527" s="531">
        <f t="shared" si="348"/>
        <v>0</v>
      </c>
      <c r="H527" s="531">
        <f>'Production Budget - DETAILED'!G587</f>
        <v>0</v>
      </c>
      <c r="I527" s="569">
        <f t="shared" si="349"/>
        <v>0</v>
      </c>
      <c r="J527" s="667"/>
      <c r="K527" s="345" t="s">
        <v>566</v>
      </c>
      <c r="L527" s="345" t="s">
        <v>566</v>
      </c>
      <c r="M527" s="345" t="s">
        <v>566</v>
      </c>
      <c r="O527" s="776" t="str">
        <f t="shared" si="343"/>
        <v/>
      </c>
      <c r="P527" s="776" t="str">
        <f t="shared" si="344"/>
        <v/>
      </c>
      <c r="Q527" s="776" t="str">
        <f t="shared" si="345"/>
        <v/>
      </c>
    </row>
    <row r="528" spans="1:17" ht="14" customHeight="1">
      <c r="A528" s="543" t="s">
        <v>2218</v>
      </c>
      <c r="B528" s="541" t="s">
        <v>2630</v>
      </c>
      <c r="C528" s="654">
        <v>0</v>
      </c>
      <c r="D528" s="654">
        <v>0</v>
      </c>
      <c r="E528" s="531">
        <f t="shared" si="347"/>
        <v>0</v>
      </c>
      <c r="F528" s="654">
        <v>0</v>
      </c>
      <c r="G528" s="531">
        <f t="shared" si="348"/>
        <v>0</v>
      </c>
      <c r="H528" s="531">
        <f>'Production Budget - DETAILED'!G588</f>
        <v>0</v>
      </c>
      <c r="I528" s="569">
        <f t="shared" si="349"/>
        <v>0</v>
      </c>
      <c r="J528" s="667"/>
      <c r="K528" s="345" t="s">
        <v>566</v>
      </c>
      <c r="L528" s="345" t="s">
        <v>566</v>
      </c>
      <c r="M528" s="345" t="s">
        <v>566</v>
      </c>
      <c r="O528" s="776" t="str">
        <f t="shared" si="343"/>
        <v/>
      </c>
      <c r="P528" s="776" t="str">
        <f t="shared" si="344"/>
        <v/>
      </c>
      <c r="Q528" s="776" t="str">
        <f t="shared" si="345"/>
        <v/>
      </c>
    </row>
    <row r="529" spans="1:17" ht="14" customHeight="1">
      <c r="A529" s="543" t="s">
        <v>2219</v>
      </c>
      <c r="B529" s="541" t="s">
        <v>2631</v>
      </c>
      <c r="C529" s="654">
        <v>0</v>
      </c>
      <c r="D529" s="654">
        <v>0</v>
      </c>
      <c r="E529" s="531">
        <f t="shared" si="347"/>
        <v>0</v>
      </c>
      <c r="F529" s="654">
        <v>0</v>
      </c>
      <c r="G529" s="531">
        <f t="shared" si="348"/>
        <v>0</v>
      </c>
      <c r="H529" s="531">
        <f>'Production Budget - DETAILED'!G589</f>
        <v>0</v>
      </c>
      <c r="I529" s="569">
        <f t="shared" si="349"/>
        <v>0</v>
      </c>
      <c r="J529" s="667"/>
      <c r="K529" s="345" t="s">
        <v>566</v>
      </c>
      <c r="L529" s="345" t="s">
        <v>566</v>
      </c>
      <c r="M529" s="345" t="s">
        <v>566</v>
      </c>
      <c r="O529" s="776" t="str">
        <f t="shared" si="343"/>
        <v/>
      </c>
      <c r="P529" s="776" t="str">
        <f t="shared" si="344"/>
        <v/>
      </c>
      <c r="Q529" s="776" t="str">
        <f t="shared" si="345"/>
        <v/>
      </c>
    </row>
    <row r="530" spans="1:17" ht="14" customHeight="1">
      <c r="A530" s="543" t="s">
        <v>2220</v>
      </c>
      <c r="B530" s="466" t="s">
        <v>1064</v>
      </c>
      <c r="C530" s="654">
        <v>0</v>
      </c>
      <c r="D530" s="654">
        <v>0</v>
      </c>
      <c r="E530" s="531">
        <f t="shared" si="347"/>
        <v>0</v>
      </c>
      <c r="F530" s="654">
        <v>0</v>
      </c>
      <c r="G530" s="531">
        <f t="shared" si="348"/>
        <v>0</v>
      </c>
      <c r="H530" s="531">
        <f>'Production Budget - DETAILED'!G590</f>
        <v>0</v>
      </c>
      <c r="I530" s="569">
        <f t="shared" si="349"/>
        <v>0</v>
      </c>
      <c r="J530" s="667"/>
      <c r="K530" s="345" t="s">
        <v>566</v>
      </c>
      <c r="L530" s="345" t="s">
        <v>566</v>
      </c>
      <c r="M530" s="345" t="s">
        <v>566</v>
      </c>
      <c r="O530" s="776" t="str">
        <f t="shared" si="343"/>
        <v/>
      </c>
      <c r="P530" s="776" t="str">
        <f t="shared" si="344"/>
        <v/>
      </c>
      <c r="Q530" s="776" t="str">
        <f t="shared" si="345"/>
        <v/>
      </c>
    </row>
    <row r="531" spans="1:17" ht="14" customHeight="1">
      <c r="A531" s="547"/>
      <c r="B531" s="534" t="s">
        <v>2221</v>
      </c>
      <c r="C531" s="535">
        <f t="shared" ref="C531:H531" si="350">SUM(C525:C530)</f>
        <v>0</v>
      </c>
      <c r="D531" s="535">
        <f t="shared" si="350"/>
        <v>0</v>
      </c>
      <c r="E531" s="535">
        <f t="shared" si="350"/>
        <v>0</v>
      </c>
      <c r="F531" s="535">
        <f t="shared" si="350"/>
        <v>0</v>
      </c>
      <c r="G531" s="535">
        <f t="shared" si="350"/>
        <v>0</v>
      </c>
      <c r="H531" s="535">
        <f t="shared" si="350"/>
        <v>0</v>
      </c>
      <c r="I531" s="831">
        <f>+H531-G531</f>
        <v>0</v>
      </c>
      <c r="J531" s="738"/>
      <c r="K531" s="738"/>
      <c r="L531" s="738"/>
      <c r="M531" s="738"/>
      <c r="N531" s="738"/>
      <c r="O531" s="783"/>
      <c r="P531" s="783"/>
      <c r="Q531" s="783"/>
    </row>
    <row r="532" spans="1:17" ht="14" customHeight="1">
      <c r="A532" s="547"/>
      <c r="B532" s="536"/>
      <c r="C532" s="537"/>
      <c r="D532" s="537"/>
      <c r="E532" s="537"/>
      <c r="F532" s="537"/>
      <c r="G532" s="537"/>
      <c r="H532" s="537"/>
      <c r="I532" s="832"/>
      <c r="J532" s="468"/>
      <c r="K532" s="468"/>
      <c r="L532" s="468"/>
      <c r="M532" s="468"/>
      <c r="N532" s="468"/>
      <c r="O532" s="782"/>
      <c r="P532" s="782"/>
      <c r="Q532" s="782"/>
    </row>
    <row r="533" spans="1:17" ht="14" customHeight="1">
      <c r="A533" s="524" t="s">
        <v>2222</v>
      </c>
      <c r="B533" s="525" t="s">
        <v>1272</v>
      </c>
      <c r="C533" s="526"/>
      <c r="D533" s="537"/>
      <c r="E533" s="537"/>
      <c r="F533" s="537"/>
      <c r="G533" s="537"/>
      <c r="H533" s="537"/>
      <c r="I533" s="832"/>
      <c r="J533" s="468"/>
      <c r="K533" s="468"/>
      <c r="L533" s="468"/>
      <c r="M533" s="468"/>
      <c r="N533" s="468"/>
      <c r="O533" s="782"/>
      <c r="P533" s="782"/>
      <c r="Q533" s="782"/>
    </row>
    <row r="534" spans="1:17" ht="14" customHeight="1">
      <c r="A534" s="543" t="s">
        <v>2223</v>
      </c>
      <c r="B534" s="541" t="s">
        <v>2632</v>
      </c>
      <c r="C534" s="654">
        <v>0</v>
      </c>
      <c r="D534" s="654">
        <v>0</v>
      </c>
      <c r="E534" s="531">
        <f>+C534+D534</f>
        <v>0</v>
      </c>
      <c r="F534" s="654">
        <v>0</v>
      </c>
      <c r="G534" s="531">
        <f t="shared" ref="G534:G541" si="351">+E534+F534</f>
        <v>0</v>
      </c>
      <c r="H534" s="531">
        <f>'Production Budget - DETAILED'!G595</f>
        <v>0</v>
      </c>
      <c r="I534" s="569">
        <f t="shared" ref="I534:I541" si="352">+H534-G534</f>
        <v>0</v>
      </c>
      <c r="J534" s="667"/>
      <c r="K534" s="345" t="s">
        <v>566</v>
      </c>
      <c r="L534" s="345" t="s">
        <v>566</v>
      </c>
      <c r="M534" s="345" t="s">
        <v>566</v>
      </c>
      <c r="O534" s="776" t="str">
        <f t="shared" si="343"/>
        <v/>
      </c>
      <c r="P534" s="776" t="str">
        <f t="shared" si="344"/>
        <v/>
      </c>
      <c r="Q534" s="776" t="str">
        <f t="shared" si="345"/>
        <v/>
      </c>
    </row>
    <row r="535" spans="1:17" ht="14" customHeight="1">
      <c r="A535" s="543" t="s">
        <v>2224</v>
      </c>
      <c r="B535" s="541" t="s">
        <v>2633</v>
      </c>
      <c r="C535" s="654">
        <v>0</v>
      </c>
      <c r="D535" s="654">
        <v>0</v>
      </c>
      <c r="E535" s="531">
        <f t="shared" ref="E535:E541" si="353">+C535+D535</f>
        <v>0</v>
      </c>
      <c r="F535" s="654">
        <v>0</v>
      </c>
      <c r="G535" s="531">
        <f t="shared" si="351"/>
        <v>0</v>
      </c>
      <c r="H535" s="531">
        <f>'Production Budget - DETAILED'!G596</f>
        <v>0</v>
      </c>
      <c r="I535" s="569">
        <f t="shared" si="352"/>
        <v>0</v>
      </c>
      <c r="J535" s="667"/>
      <c r="K535" s="345" t="s">
        <v>566</v>
      </c>
      <c r="L535" s="345" t="s">
        <v>566</v>
      </c>
      <c r="M535" s="345" t="s">
        <v>566</v>
      </c>
      <c r="O535" s="776" t="str">
        <f t="shared" si="343"/>
        <v/>
      </c>
      <c r="P535" s="776" t="str">
        <f t="shared" si="344"/>
        <v/>
      </c>
      <c r="Q535" s="776" t="str">
        <f t="shared" si="345"/>
        <v/>
      </c>
    </row>
    <row r="536" spans="1:17" ht="14" customHeight="1">
      <c r="A536" s="543" t="s">
        <v>2225</v>
      </c>
      <c r="B536" s="541" t="s">
        <v>2634</v>
      </c>
      <c r="C536" s="654">
        <v>0</v>
      </c>
      <c r="D536" s="654">
        <v>0</v>
      </c>
      <c r="E536" s="531">
        <f t="shared" si="353"/>
        <v>0</v>
      </c>
      <c r="F536" s="654">
        <v>0</v>
      </c>
      <c r="G536" s="531">
        <f t="shared" si="351"/>
        <v>0</v>
      </c>
      <c r="H536" s="531">
        <f>'Production Budget - DETAILED'!G597</f>
        <v>0</v>
      </c>
      <c r="I536" s="569">
        <f t="shared" si="352"/>
        <v>0</v>
      </c>
      <c r="J536" s="667"/>
      <c r="K536" s="345" t="s">
        <v>566</v>
      </c>
      <c r="L536" s="345" t="s">
        <v>566</v>
      </c>
      <c r="M536" s="345" t="s">
        <v>566</v>
      </c>
      <c r="O536" s="776" t="str">
        <f t="shared" si="343"/>
        <v/>
      </c>
      <c r="P536" s="776" t="str">
        <f t="shared" si="344"/>
        <v/>
      </c>
      <c r="Q536" s="776" t="str">
        <f t="shared" si="345"/>
        <v/>
      </c>
    </row>
    <row r="537" spans="1:17" ht="14" customHeight="1">
      <c r="A537" s="543" t="s">
        <v>2226</v>
      </c>
      <c r="B537" s="541" t="s">
        <v>2635</v>
      </c>
      <c r="C537" s="654">
        <v>0</v>
      </c>
      <c r="D537" s="654">
        <v>0</v>
      </c>
      <c r="E537" s="531">
        <f t="shared" si="353"/>
        <v>0</v>
      </c>
      <c r="F537" s="654">
        <v>0</v>
      </c>
      <c r="G537" s="531">
        <f t="shared" si="351"/>
        <v>0</v>
      </c>
      <c r="H537" s="531">
        <f>'Production Budget - DETAILED'!G598</f>
        <v>0</v>
      </c>
      <c r="I537" s="569">
        <f t="shared" si="352"/>
        <v>0</v>
      </c>
      <c r="J537" s="667"/>
      <c r="K537" s="345" t="s">
        <v>566</v>
      </c>
      <c r="L537" s="345" t="s">
        <v>566</v>
      </c>
      <c r="M537" s="345" t="s">
        <v>566</v>
      </c>
      <c r="O537" s="776" t="str">
        <f t="shared" si="343"/>
        <v/>
      </c>
      <c r="P537" s="776" t="str">
        <f t="shared" si="344"/>
        <v/>
      </c>
      <c r="Q537" s="776" t="str">
        <f t="shared" si="345"/>
        <v/>
      </c>
    </row>
    <row r="538" spans="1:17" ht="14" customHeight="1">
      <c r="A538" s="543" t="s">
        <v>2227</v>
      </c>
      <c r="B538" s="541" t="s">
        <v>2636</v>
      </c>
      <c r="C538" s="654">
        <v>0</v>
      </c>
      <c r="D538" s="654">
        <v>0</v>
      </c>
      <c r="E538" s="531">
        <f t="shared" si="353"/>
        <v>0</v>
      </c>
      <c r="F538" s="654">
        <v>0</v>
      </c>
      <c r="G538" s="531">
        <f t="shared" si="351"/>
        <v>0</v>
      </c>
      <c r="H538" s="531">
        <f>'Production Budget - DETAILED'!G599</f>
        <v>0</v>
      </c>
      <c r="I538" s="569">
        <f t="shared" si="352"/>
        <v>0</v>
      </c>
      <c r="J538" s="667"/>
      <c r="K538" s="345" t="s">
        <v>566</v>
      </c>
      <c r="L538" s="345" t="s">
        <v>566</v>
      </c>
      <c r="M538" s="345" t="s">
        <v>566</v>
      </c>
      <c r="O538" s="776" t="str">
        <f t="shared" si="343"/>
        <v/>
      </c>
      <c r="P538" s="776" t="str">
        <f t="shared" si="344"/>
        <v/>
      </c>
      <c r="Q538" s="776" t="str">
        <f t="shared" si="345"/>
        <v/>
      </c>
    </row>
    <row r="539" spans="1:17" ht="14" customHeight="1">
      <c r="A539" s="543" t="s">
        <v>2228</v>
      </c>
      <c r="B539" s="541" t="s">
        <v>1739</v>
      </c>
      <c r="C539" s="654">
        <v>0</v>
      </c>
      <c r="D539" s="654">
        <v>0</v>
      </c>
      <c r="E539" s="531">
        <f>+C539+D539</f>
        <v>0</v>
      </c>
      <c r="F539" s="654">
        <v>0</v>
      </c>
      <c r="G539" s="531">
        <f t="shared" si="351"/>
        <v>0</v>
      </c>
      <c r="H539" s="531">
        <f>'Production Budget - DETAILED'!G600</f>
        <v>0</v>
      </c>
      <c r="I539" s="569">
        <f t="shared" si="352"/>
        <v>0</v>
      </c>
      <c r="J539" s="667"/>
      <c r="K539" s="345" t="s">
        <v>566</v>
      </c>
      <c r="L539" s="345" t="s">
        <v>566</v>
      </c>
      <c r="M539" s="345" t="s">
        <v>566</v>
      </c>
      <c r="O539" s="776" t="str">
        <f t="shared" si="343"/>
        <v/>
      </c>
      <c r="P539" s="776" t="str">
        <f t="shared" si="344"/>
        <v/>
      </c>
      <c r="Q539" s="776" t="str">
        <f t="shared" si="345"/>
        <v/>
      </c>
    </row>
    <row r="540" spans="1:17" ht="14" customHeight="1">
      <c r="A540" s="543" t="s">
        <v>2229</v>
      </c>
      <c r="B540" s="541" t="s">
        <v>1627</v>
      </c>
      <c r="C540" s="654">
        <v>0</v>
      </c>
      <c r="D540" s="654">
        <v>0</v>
      </c>
      <c r="E540" s="531">
        <f>+C540+D540</f>
        <v>0</v>
      </c>
      <c r="F540" s="654">
        <v>0</v>
      </c>
      <c r="G540" s="531">
        <f t="shared" si="351"/>
        <v>0</v>
      </c>
      <c r="H540" s="531">
        <f>'Production Budget - DETAILED'!G601</f>
        <v>0</v>
      </c>
      <c r="I540" s="569">
        <f t="shared" si="352"/>
        <v>0</v>
      </c>
      <c r="J540" s="667"/>
      <c r="K540" s="345" t="s">
        <v>566</v>
      </c>
      <c r="L540" s="345" t="s">
        <v>566</v>
      </c>
      <c r="M540" s="345" t="s">
        <v>566</v>
      </c>
      <c r="O540" s="776" t="str">
        <f t="shared" si="343"/>
        <v/>
      </c>
      <c r="P540" s="776" t="str">
        <f t="shared" si="344"/>
        <v/>
      </c>
      <c r="Q540" s="776" t="str">
        <f t="shared" si="345"/>
        <v/>
      </c>
    </row>
    <row r="541" spans="1:17" ht="14" customHeight="1">
      <c r="A541" s="543" t="s">
        <v>2230</v>
      </c>
      <c r="B541" s="466" t="s">
        <v>1064</v>
      </c>
      <c r="C541" s="654">
        <v>0</v>
      </c>
      <c r="D541" s="654">
        <v>0</v>
      </c>
      <c r="E541" s="531">
        <f t="shared" si="353"/>
        <v>0</v>
      </c>
      <c r="F541" s="654">
        <v>0</v>
      </c>
      <c r="G541" s="531">
        <f t="shared" si="351"/>
        <v>0</v>
      </c>
      <c r="H541" s="531">
        <f>'Production Budget - DETAILED'!G602</f>
        <v>0</v>
      </c>
      <c r="I541" s="569">
        <f t="shared" si="352"/>
        <v>0</v>
      </c>
      <c r="J541" s="667"/>
      <c r="K541" s="345" t="s">
        <v>566</v>
      </c>
      <c r="L541" s="345" t="s">
        <v>566</v>
      </c>
      <c r="M541" s="345" t="s">
        <v>566</v>
      </c>
      <c r="O541" s="776" t="str">
        <f t="shared" si="343"/>
        <v/>
      </c>
      <c r="P541" s="776" t="str">
        <f t="shared" si="344"/>
        <v/>
      </c>
      <c r="Q541" s="776" t="str">
        <f t="shared" si="345"/>
        <v/>
      </c>
    </row>
    <row r="542" spans="1:17" ht="14" customHeight="1">
      <c r="A542" s="547"/>
      <c r="B542" s="534" t="s">
        <v>2231</v>
      </c>
      <c r="C542" s="535">
        <f t="shared" ref="C542:H542" si="354">SUM(C534:C541)</f>
        <v>0</v>
      </c>
      <c r="D542" s="535">
        <f t="shared" si="354"/>
        <v>0</v>
      </c>
      <c r="E542" s="535">
        <f t="shared" si="354"/>
        <v>0</v>
      </c>
      <c r="F542" s="535">
        <f t="shared" si="354"/>
        <v>0</v>
      </c>
      <c r="G542" s="535">
        <f t="shared" si="354"/>
        <v>0</v>
      </c>
      <c r="H542" s="535">
        <f t="shared" si="354"/>
        <v>0</v>
      </c>
      <c r="I542" s="831">
        <f>+H542-G542</f>
        <v>0</v>
      </c>
      <c r="J542" s="738"/>
      <c r="K542" s="738"/>
      <c r="L542" s="738"/>
      <c r="M542" s="738"/>
      <c r="N542" s="738"/>
      <c r="O542" s="783"/>
      <c r="P542" s="783"/>
      <c r="Q542" s="783"/>
    </row>
    <row r="543" spans="1:17" ht="14" customHeight="1">
      <c r="A543" s="547"/>
      <c r="B543" s="536"/>
      <c r="C543" s="537"/>
      <c r="D543" s="537"/>
      <c r="E543" s="537"/>
      <c r="F543" s="537"/>
      <c r="G543" s="537"/>
      <c r="H543" s="537"/>
      <c r="I543" s="832"/>
      <c r="J543" s="468"/>
      <c r="K543" s="468"/>
      <c r="L543" s="468"/>
      <c r="M543" s="468"/>
      <c r="N543" s="468"/>
      <c r="O543" s="782"/>
      <c r="P543" s="782"/>
      <c r="Q543" s="782"/>
    </row>
    <row r="544" spans="1:17" ht="14" customHeight="1">
      <c r="A544" s="524" t="s">
        <v>2232</v>
      </c>
      <c r="B544" s="525" t="s">
        <v>2637</v>
      </c>
      <c r="C544" s="526"/>
      <c r="D544" s="537"/>
      <c r="E544" s="537"/>
      <c r="F544" s="537"/>
      <c r="G544" s="537"/>
      <c r="H544" s="537"/>
      <c r="I544" s="832"/>
      <c r="J544" s="468"/>
      <c r="K544" s="468"/>
      <c r="L544" s="468"/>
      <c r="M544" s="468"/>
      <c r="N544" s="468"/>
      <c r="O544" s="782"/>
      <c r="P544" s="782"/>
      <c r="Q544" s="782"/>
    </row>
    <row r="545" spans="1:17" ht="14" customHeight="1">
      <c r="A545" s="543" t="s">
        <v>2233</v>
      </c>
      <c r="B545" s="541" t="s">
        <v>515</v>
      </c>
      <c r="C545" s="654">
        <v>0</v>
      </c>
      <c r="D545" s="654">
        <v>0</v>
      </c>
      <c r="E545" s="531">
        <f>+C545+D545</f>
        <v>0</v>
      </c>
      <c r="F545" s="654">
        <v>0</v>
      </c>
      <c r="G545" s="531">
        <f t="shared" ref="G545:G559" si="355">+E545+F545</f>
        <v>0</v>
      </c>
      <c r="H545" s="531">
        <f>'Production Budget - DETAILED'!G607</f>
        <v>0</v>
      </c>
      <c r="I545" s="569">
        <f t="shared" ref="I545:I559" si="356">+H545-G545</f>
        <v>0</v>
      </c>
      <c r="J545" s="667"/>
      <c r="K545" s="345" t="s">
        <v>566</v>
      </c>
      <c r="L545" s="345" t="s">
        <v>566</v>
      </c>
      <c r="M545" s="345" t="s">
        <v>566</v>
      </c>
      <c r="O545" s="776" t="str">
        <f t="shared" si="343"/>
        <v/>
      </c>
      <c r="P545" s="776" t="str">
        <f t="shared" si="344"/>
        <v/>
      </c>
      <c r="Q545" s="776" t="str">
        <f t="shared" si="345"/>
        <v/>
      </c>
    </row>
    <row r="546" spans="1:17" ht="14" customHeight="1">
      <c r="A546" s="543" t="s">
        <v>2234</v>
      </c>
      <c r="B546" s="541" t="s">
        <v>2638</v>
      </c>
      <c r="C546" s="654">
        <v>0</v>
      </c>
      <c r="D546" s="654">
        <v>0</v>
      </c>
      <c r="E546" s="531">
        <f t="shared" ref="E546:E559" si="357">+C546+D546</f>
        <v>0</v>
      </c>
      <c r="F546" s="654">
        <v>0</v>
      </c>
      <c r="G546" s="531">
        <f t="shared" si="355"/>
        <v>0</v>
      </c>
      <c r="H546" s="531">
        <f>'Production Budget - DETAILED'!G608</f>
        <v>0</v>
      </c>
      <c r="I546" s="569">
        <f t="shared" si="356"/>
        <v>0</v>
      </c>
      <c r="J546" s="667"/>
      <c r="K546" s="345" t="s">
        <v>566</v>
      </c>
      <c r="L546" s="345" t="s">
        <v>566</v>
      </c>
      <c r="M546" s="345" t="s">
        <v>566</v>
      </c>
      <c r="O546" s="776" t="str">
        <f t="shared" si="343"/>
        <v/>
      </c>
      <c r="P546" s="776" t="str">
        <f t="shared" si="344"/>
        <v/>
      </c>
      <c r="Q546" s="776" t="str">
        <f t="shared" si="345"/>
        <v/>
      </c>
    </row>
    <row r="547" spans="1:17" ht="14" customHeight="1">
      <c r="A547" s="543" t="s">
        <v>2235</v>
      </c>
      <c r="B547" s="541" t="s">
        <v>2639</v>
      </c>
      <c r="C547" s="654">
        <v>0</v>
      </c>
      <c r="D547" s="654">
        <v>0</v>
      </c>
      <c r="E547" s="531">
        <f t="shared" si="357"/>
        <v>0</v>
      </c>
      <c r="F547" s="654">
        <v>0</v>
      </c>
      <c r="G547" s="531">
        <f t="shared" si="355"/>
        <v>0</v>
      </c>
      <c r="H547" s="531">
        <f>'Production Budget - DETAILED'!G609</f>
        <v>0</v>
      </c>
      <c r="I547" s="569">
        <f t="shared" si="356"/>
        <v>0</v>
      </c>
      <c r="J547" s="667"/>
      <c r="K547" s="345" t="s">
        <v>566</v>
      </c>
      <c r="L547" s="345" t="s">
        <v>566</v>
      </c>
      <c r="M547" s="345" t="s">
        <v>566</v>
      </c>
      <c r="O547" s="776" t="str">
        <f t="shared" si="343"/>
        <v/>
      </c>
      <c r="P547" s="776" t="str">
        <f t="shared" si="344"/>
        <v/>
      </c>
      <c r="Q547" s="776" t="str">
        <f t="shared" si="345"/>
        <v/>
      </c>
    </row>
    <row r="548" spans="1:17" ht="14" customHeight="1">
      <c r="A548" s="543" t="s">
        <v>2236</v>
      </c>
      <c r="B548" s="541" t="s">
        <v>2640</v>
      </c>
      <c r="C548" s="654">
        <v>0</v>
      </c>
      <c r="D548" s="654">
        <v>0</v>
      </c>
      <c r="E548" s="531">
        <f t="shared" si="357"/>
        <v>0</v>
      </c>
      <c r="F548" s="654">
        <v>0</v>
      </c>
      <c r="G548" s="531">
        <f t="shared" si="355"/>
        <v>0</v>
      </c>
      <c r="H548" s="531">
        <f>'Production Budget - DETAILED'!G610</f>
        <v>0</v>
      </c>
      <c r="I548" s="569">
        <f t="shared" si="356"/>
        <v>0</v>
      </c>
      <c r="J548" s="667"/>
      <c r="K548" s="345" t="s">
        <v>566</v>
      </c>
      <c r="L548" s="345" t="s">
        <v>566</v>
      </c>
      <c r="M548" s="345" t="s">
        <v>566</v>
      </c>
      <c r="O548" s="776" t="str">
        <f t="shared" si="343"/>
        <v/>
      </c>
      <c r="P548" s="776" t="str">
        <f t="shared" si="344"/>
        <v/>
      </c>
      <c r="Q548" s="776" t="str">
        <f t="shared" si="345"/>
        <v/>
      </c>
    </row>
    <row r="549" spans="1:17" ht="14" customHeight="1">
      <c r="A549" s="543" t="s">
        <v>2237</v>
      </c>
      <c r="B549" s="541" t="s">
        <v>2641</v>
      </c>
      <c r="C549" s="654">
        <v>0</v>
      </c>
      <c r="D549" s="654">
        <v>0</v>
      </c>
      <c r="E549" s="531">
        <f t="shared" si="357"/>
        <v>0</v>
      </c>
      <c r="F549" s="654">
        <v>0</v>
      </c>
      <c r="G549" s="531">
        <f t="shared" si="355"/>
        <v>0</v>
      </c>
      <c r="H549" s="531">
        <f>'Production Budget - DETAILED'!G611</f>
        <v>0</v>
      </c>
      <c r="I549" s="569">
        <f t="shared" si="356"/>
        <v>0</v>
      </c>
      <c r="J549" s="667"/>
      <c r="K549" s="345" t="s">
        <v>566</v>
      </c>
      <c r="L549" s="345" t="s">
        <v>566</v>
      </c>
      <c r="M549" s="345" t="s">
        <v>566</v>
      </c>
      <c r="O549" s="776" t="str">
        <f t="shared" si="343"/>
        <v/>
      </c>
      <c r="P549" s="776" t="str">
        <f t="shared" si="344"/>
        <v/>
      </c>
      <c r="Q549" s="776" t="str">
        <f t="shared" si="345"/>
        <v/>
      </c>
    </row>
    <row r="550" spans="1:17" ht="14" customHeight="1">
      <c r="A550" s="543" t="s">
        <v>2238</v>
      </c>
      <c r="B550" s="541" t="s">
        <v>513</v>
      </c>
      <c r="C550" s="654">
        <v>0</v>
      </c>
      <c r="D550" s="654">
        <v>0</v>
      </c>
      <c r="E550" s="531">
        <f t="shared" si="357"/>
        <v>0</v>
      </c>
      <c r="F550" s="654">
        <v>0</v>
      </c>
      <c r="G550" s="531">
        <f t="shared" si="355"/>
        <v>0</v>
      </c>
      <c r="H550" s="531">
        <f>'Production Budget - DETAILED'!G612</f>
        <v>0</v>
      </c>
      <c r="I550" s="569">
        <f t="shared" si="356"/>
        <v>0</v>
      </c>
      <c r="J550" s="667"/>
      <c r="K550" s="345" t="s">
        <v>566</v>
      </c>
      <c r="L550" s="345" t="s">
        <v>566</v>
      </c>
      <c r="M550" s="345" t="s">
        <v>566</v>
      </c>
      <c r="O550" s="776" t="str">
        <f t="shared" si="343"/>
        <v/>
      </c>
      <c r="P550" s="776" t="str">
        <f t="shared" si="344"/>
        <v/>
      </c>
      <c r="Q550" s="776" t="str">
        <f t="shared" si="345"/>
        <v/>
      </c>
    </row>
    <row r="551" spans="1:17" ht="14" customHeight="1">
      <c r="A551" s="543" t="s">
        <v>2239</v>
      </c>
      <c r="B551" s="541" t="s">
        <v>2240</v>
      </c>
      <c r="C551" s="654">
        <v>0</v>
      </c>
      <c r="D551" s="654">
        <v>0</v>
      </c>
      <c r="E551" s="531">
        <f t="shared" si="357"/>
        <v>0</v>
      </c>
      <c r="F551" s="654">
        <v>0</v>
      </c>
      <c r="G551" s="531">
        <f t="shared" si="355"/>
        <v>0</v>
      </c>
      <c r="H551" s="531">
        <f>'Production Budget - DETAILED'!G613</f>
        <v>0</v>
      </c>
      <c r="I551" s="569">
        <f t="shared" si="356"/>
        <v>0</v>
      </c>
      <c r="J551" s="667"/>
      <c r="K551" s="345" t="s">
        <v>566</v>
      </c>
      <c r="L551" s="345" t="s">
        <v>566</v>
      </c>
      <c r="M551" s="345" t="s">
        <v>566</v>
      </c>
      <c r="O551" s="776" t="str">
        <f t="shared" si="343"/>
        <v/>
      </c>
      <c r="P551" s="776" t="str">
        <f t="shared" si="344"/>
        <v/>
      </c>
      <c r="Q551" s="776" t="str">
        <f t="shared" si="345"/>
        <v/>
      </c>
    </row>
    <row r="552" spans="1:17" ht="14" customHeight="1">
      <c r="A552" s="543" t="s">
        <v>2241</v>
      </c>
      <c r="B552" s="541" t="s">
        <v>2642</v>
      </c>
      <c r="C552" s="654">
        <v>0</v>
      </c>
      <c r="D552" s="654">
        <v>0</v>
      </c>
      <c r="E552" s="531">
        <f t="shared" si="357"/>
        <v>0</v>
      </c>
      <c r="F552" s="654">
        <v>0</v>
      </c>
      <c r="G552" s="531">
        <f t="shared" si="355"/>
        <v>0</v>
      </c>
      <c r="H552" s="531">
        <f>'Production Budget - DETAILED'!G614</f>
        <v>0</v>
      </c>
      <c r="I552" s="569">
        <f t="shared" si="356"/>
        <v>0</v>
      </c>
      <c r="J552" s="667"/>
      <c r="K552" s="345" t="s">
        <v>566</v>
      </c>
      <c r="L552" s="345" t="s">
        <v>566</v>
      </c>
      <c r="M552" s="345" t="s">
        <v>566</v>
      </c>
      <c r="O552" s="776" t="str">
        <f t="shared" si="343"/>
        <v/>
      </c>
      <c r="P552" s="776" t="str">
        <f t="shared" si="344"/>
        <v/>
      </c>
      <c r="Q552" s="776" t="str">
        <f t="shared" si="345"/>
        <v/>
      </c>
    </row>
    <row r="553" spans="1:17" ht="14" customHeight="1">
      <c r="A553" s="543" t="s">
        <v>2242</v>
      </c>
      <c r="B553" s="541" t="s">
        <v>2643</v>
      </c>
      <c r="C553" s="654">
        <v>0</v>
      </c>
      <c r="D553" s="654">
        <v>0</v>
      </c>
      <c r="E553" s="531">
        <f t="shared" si="357"/>
        <v>0</v>
      </c>
      <c r="F553" s="654">
        <v>0</v>
      </c>
      <c r="G553" s="531">
        <f t="shared" si="355"/>
        <v>0</v>
      </c>
      <c r="H553" s="531">
        <f>'Production Budget - DETAILED'!G615</f>
        <v>0</v>
      </c>
      <c r="I553" s="569">
        <f t="shared" si="356"/>
        <v>0</v>
      </c>
      <c r="J553" s="667"/>
      <c r="K553" s="345" t="s">
        <v>566</v>
      </c>
      <c r="L553" s="345" t="s">
        <v>566</v>
      </c>
      <c r="M553" s="345" t="s">
        <v>566</v>
      </c>
      <c r="O553" s="776" t="str">
        <f t="shared" si="343"/>
        <v/>
      </c>
      <c r="P553" s="776" t="str">
        <f t="shared" si="344"/>
        <v/>
      </c>
      <c r="Q553" s="776" t="str">
        <f t="shared" si="345"/>
        <v/>
      </c>
    </row>
    <row r="554" spans="1:17" ht="14" customHeight="1">
      <c r="A554" s="543" t="s">
        <v>2243</v>
      </c>
      <c r="B554" s="541" t="s">
        <v>2644</v>
      </c>
      <c r="C554" s="654">
        <v>0</v>
      </c>
      <c r="D554" s="654">
        <v>0</v>
      </c>
      <c r="E554" s="531">
        <f t="shared" si="357"/>
        <v>0</v>
      </c>
      <c r="F554" s="654">
        <v>0</v>
      </c>
      <c r="G554" s="531">
        <f t="shared" si="355"/>
        <v>0</v>
      </c>
      <c r="H554" s="531">
        <f>'Production Budget - DETAILED'!G616</f>
        <v>0</v>
      </c>
      <c r="I554" s="569">
        <f t="shared" si="356"/>
        <v>0</v>
      </c>
      <c r="J554" s="667"/>
      <c r="K554" s="345" t="s">
        <v>566</v>
      </c>
      <c r="L554" s="345" t="s">
        <v>566</v>
      </c>
      <c r="M554" s="345" t="s">
        <v>566</v>
      </c>
      <c r="O554" s="776" t="str">
        <f t="shared" si="343"/>
        <v/>
      </c>
      <c r="P554" s="776" t="str">
        <f t="shared" si="344"/>
        <v/>
      </c>
      <c r="Q554" s="776" t="str">
        <f t="shared" si="345"/>
        <v/>
      </c>
    </row>
    <row r="555" spans="1:17" ht="14" customHeight="1">
      <c r="A555" s="543" t="s">
        <v>2244</v>
      </c>
      <c r="B555" s="541" t="s">
        <v>2645</v>
      </c>
      <c r="C555" s="654">
        <v>0</v>
      </c>
      <c r="D555" s="654">
        <v>0</v>
      </c>
      <c r="E555" s="531">
        <f t="shared" si="357"/>
        <v>0</v>
      </c>
      <c r="F555" s="654">
        <v>0</v>
      </c>
      <c r="G555" s="531">
        <f t="shared" si="355"/>
        <v>0</v>
      </c>
      <c r="H555" s="531">
        <f>'Production Budget - DETAILED'!G617</f>
        <v>0</v>
      </c>
      <c r="I555" s="569">
        <f t="shared" si="356"/>
        <v>0</v>
      </c>
      <c r="J555" s="667"/>
      <c r="K555" s="345" t="s">
        <v>566</v>
      </c>
      <c r="L555" s="345" t="s">
        <v>566</v>
      </c>
      <c r="M555" s="345" t="s">
        <v>566</v>
      </c>
      <c r="O555" s="776" t="str">
        <f t="shared" si="343"/>
        <v/>
      </c>
      <c r="P555" s="776" t="str">
        <f t="shared" si="344"/>
        <v/>
      </c>
      <c r="Q555" s="776" t="str">
        <f t="shared" si="345"/>
        <v/>
      </c>
    </row>
    <row r="556" spans="1:17" ht="14" customHeight="1">
      <c r="A556" s="543" t="s">
        <v>2245</v>
      </c>
      <c r="B556" s="541" t="s">
        <v>2646</v>
      </c>
      <c r="C556" s="654">
        <v>0</v>
      </c>
      <c r="D556" s="654">
        <v>0</v>
      </c>
      <c r="E556" s="531">
        <f t="shared" si="357"/>
        <v>0</v>
      </c>
      <c r="F556" s="654">
        <v>0</v>
      </c>
      <c r="G556" s="531">
        <f t="shared" si="355"/>
        <v>0</v>
      </c>
      <c r="H556" s="531">
        <f>'Production Budget - DETAILED'!G618</f>
        <v>0</v>
      </c>
      <c r="I556" s="569">
        <f t="shared" si="356"/>
        <v>0</v>
      </c>
      <c r="J556" s="667"/>
      <c r="K556" s="345" t="s">
        <v>566</v>
      </c>
      <c r="L556" s="345" t="s">
        <v>566</v>
      </c>
      <c r="M556" s="345" t="s">
        <v>566</v>
      </c>
      <c r="O556" s="776" t="str">
        <f t="shared" si="343"/>
        <v/>
      </c>
      <c r="P556" s="776" t="str">
        <f t="shared" si="344"/>
        <v/>
      </c>
      <c r="Q556" s="776" t="str">
        <f t="shared" si="345"/>
        <v/>
      </c>
    </row>
    <row r="557" spans="1:17" ht="14" customHeight="1">
      <c r="A557" s="543" t="s">
        <v>2246</v>
      </c>
      <c r="B557" s="541" t="s">
        <v>2647</v>
      </c>
      <c r="C557" s="654">
        <v>0</v>
      </c>
      <c r="D557" s="654">
        <v>0</v>
      </c>
      <c r="E557" s="531">
        <f t="shared" si="357"/>
        <v>0</v>
      </c>
      <c r="F557" s="654">
        <v>0</v>
      </c>
      <c r="G557" s="531">
        <f t="shared" si="355"/>
        <v>0</v>
      </c>
      <c r="H557" s="531">
        <f>'Production Budget - DETAILED'!G619</f>
        <v>0</v>
      </c>
      <c r="I557" s="569">
        <f t="shared" si="356"/>
        <v>0</v>
      </c>
      <c r="J557" s="667"/>
      <c r="K557" s="345" t="s">
        <v>566</v>
      </c>
      <c r="L557" s="345" t="s">
        <v>566</v>
      </c>
      <c r="M557" s="345" t="s">
        <v>566</v>
      </c>
      <c r="O557" s="776" t="str">
        <f t="shared" si="343"/>
        <v/>
      </c>
      <c r="P557" s="776" t="str">
        <f t="shared" si="344"/>
        <v/>
      </c>
      <c r="Q557" s="776" t="str">
        <f t="shared" si="345"/>
        <v/>
      </c>
    </row>
    <row r="558" spans="1:17" ht="14" customHeight="1">
      <c r="A558" s="543" t="s">
        <v>2247</v>
      </c>
      <c r="B558" s="541" t="s">
        <v>2648</v>
      </c>
      <c r="C558" s="654">
        <v>0</v>
      </c>
      <c r="D558" s="654">
        <v>0</v>
      </c>
      <c r="E558" s="531">
        <f t="shared" si="357"/>
        <v>0</v>
      </c>
      <c r="F558" s="654">
        <v>0</v>
      </c>
      <c r="G558" s="531">
        <f t="shared" si="355"/>
        <v>0</v>
      </c>
      <c r="H558" s="531">
        <f>'Production Budget - DETAILED'!G620</f>
        <v>0</v>
      </c>
      <c r="I558" s="569">
        <f t="shared" si="356"/>
        <v>0</v>
      </c>
      <c r="J558" s="667"/>
      <c r="K558" s="345" t="s">
        <v>566</v>
      </c>
      <c r="L558" s="345" t="s">
        <v>566</v>
      </c>
      <c r="M558" s="345" t="s">
        <v>566</v>
      </c>
      <c r="O558" s="776" t="str">
        <f t="shared" si="343"/>
        <v/>
      </c>
      <c r="P558" s="776" t="str">
        <f t="shared" si="344"/>
        <v/>
      </c>
      <c r="Q558" s="776" t="str">
        <f t="shared" si="345"/>
        <v/>
      </c>
    </row>
    <row r="559" spans="1:17" ht="14" customHeight="1">
      <c r="A559" s="543" t="s">
        <v>2248</v>
      </c>
      <c r="B559" s="466" t="s">
        <v>1064</v>
      </c>
      <c r="C559" s="654">
        <v>0</v>
      </c>
      <c r="D559" s="654">
        <v>0</v>
      </c>
      <c r="E559" s="531">
        <f t="shared" si="357"/>
        <v>0</v>
      </c>
      <c r="F559" s="654">
        <v>0</v>
      </c>
      <c r="G559" s="531">
        <f t="shared" si="355"/>
        <v>0</v>
      </c>
      <c r="H559" s="531">
        <f>'Production Budget - DETAILED'!G621</f>
        <v>0</v>
      </c>
      <c r="I559" s="569">
        <f t="shared" si="356"/>
        <v>0</v>
      </c>
      <c r="J559" s="667"/>
      <c r="K559" s="345" t="s">
        <v>566</v>
      </c>
      <c r="L559" s="345" t="s">
        <v>566</v>
      </c>
      <c r="M559" s="345" t="s">
        <v>566</v>
      </c>
      <c r="O559" s="776" t="str">
        <f t="shared" si="343"/>
        <v/>
      </c>
      <c r="P559" s="776" t="str">
        <f t="shared" si="344"/>
        <v/>
      </c>
      <c r="Q559" s="776" t="str">
        <f t="shared" si="345"/>
        <v/>
      </c>
    </row>
    <row r="560" spans="1:17" ht="14" customHeight="1">
      <c r="A560" s="543" t="s">
        <v>2249</v>
      </c>
      <c r="B560" s="534" t="s">
        <v>2250</v>
      </c>
      <c r="C560" s="535">
        <f t="shared" ref="C560:H560" si="358">SUM(C545:C559)</f>
        <v>0</v>
      </c>
      <c r="D560" s="535">
        <f t="shared" si="358"/>
        <v>0</v>
      </c>
      <c r="E560" s="535">
        <f t="shared" si="358"/>
        <v>0</v>
      </c>
      <c r="F560" s="535">
        <f t="shared" si="358"/>
        <v>0</v>
      </c>
      <c r="G560" s="535">
        <f t="shared" si="358"/>
        <v>0</v>
      </c>
      <c r="H560" s="535">
        <f t="shared" si="358"/>
        <v>0</v>
      </c>
      <c r="I560" s="831">
        <f>+H560-G560</f>
        <v>0</v>
      </c>
      <c r="J560" s="738"/>
      <c r="K560" s="738"/>
      <c r="L560" s="738"/>
      <c r="M560" s="738"/>
      <c r="N560" s="738"/>
      <c r="O560" s="783"/>
      <c r="P560" s="783"/>
      <c r="Q560" s="783"/>
    </row>
    <row r="561" spans="1:17" ht="14" customHeight="1">
      <c r="A561" s="543" t="s">
        <v>2249</v>
      </c>
      <c r="B561" s="536"/>
      <c r="C561" s="537"/>
      <c r="D561" s="537"/>
      <c r="E561" s="537"/>
      <c r="F561" s="537"/>
      <c r="G561" s="537"/>
      <c r="H561" s="537"/>
      <c r="I561" s="832"/>
      <c r="J561" s="468"/>
      <c r="K561" s="468"/>
      <c r="L561" s="468"/>
      <c r="M561" s="468"/>
      <c r="N561" s="468"/>
      <c r="O561" s="782"/>
      <c r="P561" s="782"/>
      <c r="Q561" s="782"/>
    </row>
    <row r="562" spans="1:17" ht="14" customHeight="1">
      <c r="A562" s="524" t="s">
        <v>2251</v>
      </c>
      <c r="B562" s="525" t="s">
        <v>2649</v>
      </c>
      <c r="C562" s="526"/>
      <c r="D562" s="537"/>
      <c r="E562" s="537"/>
      <c r="F562" s="537"/>
      <c r="G562" s="537"/>
      <c r="H562" s="537"/>
      <c r="I562" s="832"/>
      <c r="J562" s="468"/>
      <c r="K562" s="468"/>
      <c r="L562" s="468"/>
      <c r="M562" s="468"/>
      <c r="N562" s="468"/>
      <c r="O562" s="782"/>
      <c r="P562" s="782"/>
      <c r="Q562" s="782"/>
    </row>
    <row r="563" spans="1:17" ht="14" customHeight="1">
      <c r="A563" s="543" t="s">
        <v>2252</v>
      </c>
      <c r="B563" s="541" t="s">
        <v>2650</v>
      </c>
      <c r="C563" s="654">
        <v>0</v>
      </c>
      <c r="D563" s="654">
        <v>0</v>
      </c>
      <c r="E563" s="531">
        <f>+C563+D563</f>
        <v>0</v>
      </c>
      <c r="F563" s="654">
        <v>0</v>
      </c>
      <c r="G563" s="531">
        <f t="shared" ref="G563:G571" si="359">+E563+F563</f>
        <v>0</v>
      </c>
      <c r="H563" s="531">
        <f>'Production Budget - DETAILED'!G626</f>
        <v>0</v>
      </c>
      <c r="I563" s="569">
        <f t="shared" ref="I563:I571" si="360">+H563-G563</f>
        <v>0</v>
      </c>
      <c r="J563" s="667"/>
      <c r="K563" s="345" t="s">
        <v>566</v>
      </c>
      <c r="L563" s="345" t="s">
        <v>566</v>
      </c>
      <c r="M563" s="345" t="s">
        <v>566</v>
      </c>
      <c r="O563" s="776" t="str">
        <f t="shared" si="343"/>
        <v/>
      </c>
      <c r="P563" s="776" t="str">
        <f t="shared" si="344"/>
        <v/>
      </c>
      <c r="Q563" s="776" t="str">
        <f t="shared" si="345"/>
        <v/>
      </c>
    </row>
    <row r="564" spans="1:17" ht="14" customHeight="1">
      <c r="A564" s="543" t="s">
        <v>2253</v>
      </c>
      <c r="B564" s="541" t="s">
        <v>2639</v>
      </c>
      <c r="C564" s="654">
        <v>0</v>
      </c>
      <c r="D564" s="654">
        <v>0</v>
      </c>
      <c r="E564" s="531">
        <f t="shared" ref="E564:E570" si="361">+C564+D564</f>
        <v>0</v>
      </c>
      <c r="F564" s="654">
        <v>0</v>
      </c>
      <c r="G564" s="531">
        <f t="shared" si="359"/>
        <v>0</v>
      </c>
      <c r="H564" s="531">
        <f>'Production Budget - DETAILED'!G629</f>
        <v>0</v>
      </c>
      <c r="I564" s="569">
        <f t="shared" si="360"/>
        <v>0</v>
      </c>
      <c r="J564" s="667"/>
      <c r="K564" s="345" t="s">
        <v>566</v>
      </c>
      <c r="L564" s="345" t="s">
        <v>566</v>
      </c>
      <c r="M564" s="345" t="s">
        <v>566</v>
      </c>
      <c r="O564" s="776" t="str">
        <f t="shared" si="343"/>
        <v/>
      </c>
      <c r="P564" s="776" t="str">
        <f t="shared" si="344"/>
        <v/>
      </c>
      <c r="Q564" s="776" t="str">
        <f t="shared" si="345"/>
        <v/>
      </c>
    </row>
    <row r="565" spans="1:17" ht="14" customHeight="1">
      <c r="A565" s="543" t="s">
        <v>2254</v>
      </c>
      <c r="B565" s="541" t="s">
        <v>2640</v>
      </c>
      <c r="C565" s="654">
        <v>0</v>
      </c>
      <c r="D565" s="654">
        <v>0</v>
      </c>
      <c r="E565" s="531">
        <f t="shared" si="361"/>
        <v>0</v>
      </c>
      <c r="F565" s="654">
        <v>0</v>
      </c>
      <c r="G565" s="531">
        <f t="shared" si="359"/>
        <v>0</v>
      </c>
      <c r="H565" s="531">
        <f>'Production Budget - DETAILED'!G630</f>
        <v>0</v>
      </c>
      <c r="I565" s="569">
        <f t="shared" si="360"/>
        <v>0</v>
      </c>
      <c r="J565" s="667"/>
      <c r="K565" s="345" t="s">
        <v>566</v>
      </c>
      <c r="L565" s="345" t="s">
        <v>566</v>
      </c>
      <c r="M565" s="345" t="s">
        <v>566</v>
      </c>
      <c r="O565" s="776" t="str">
        <f t="shared" si="343"/>
        <v/>
      </c>
      <c r="P565" s="776" t="str">
        <f t="shared" si="344"/>
        <v/>
      </c>
      <c r="Q565" s="776" t="str">
        <f t="shared" si="345"/>
        <v/>
      </c>
    </row>
    <row r="566" spans="1:17" ht="14" customHeight="1">
      <c r="A566" s="543" t="s">
        <v>2255</v>
      </c>
      <c r="B566" s="541" t="s">
        <v>2651</v>
      </c>
      <c r="C566" s="654">
        <v>0</v>
      </c>
      <c r="D566" s="654">
        <v>0</v>
      </c>
      <c r="E566" s="531">
        <f t="shared" si="361"/>
        <v>0</v>
      </c>
      <c r="F566" s="654">
        <v>0</v>
      </c>
      <c r="G566" s="531">
        <f t="shared" si="359"/>
        <v>0</v>
      </c>
      <c r="H566" s="531">
        <f>'Production Budget - DETAILED'!G631</f>
        <v>0</v>
      </c>
      <c r="I566" s="569">
        <f t="shared" si="360"/>
        <v>0</v>
      </c>
      <c r="J566" s="667"/>
      <c r="K566" s="345" t="s">
        <v>566</v>
      </c>
      <c r="L566" s="345" t="s">
        <v>566</v>
      </c>
      <c r="M566" s="345" t="s">
        <v>566</v>
      </c>
      <c r="O566" s="776" t="str">
        <f t="shared" si="343"/>
        <v/>
      </c>
      <c r="P566" s="776" t="str">
        <f t="shared" si="344"/>
        <v/>
      </c>
      <c r="Q566" s="776" t="str">
        <f t="shared" si="345"/>
        <v/>
      </c>
    </row>
    <row r="567" spans="1:17" ht="14" customHeight="1">
      <c r="A567" s="543" t="s">
        <v>2256</v>
      </c>
      <c r="B567" s="541" t="s">
        <v>2652</v>
      </c>
      <c r="C567" s="654">
        <v>0</v>
      </c>
      <c r="D567" s="654">
        <v>0</v>
      </c>
      <c r="E567" s="531">
        <f t="shared" si="361"/>
        <v>0</v>
      </c>
      <c r="F567" s="654">
        <v>0</v>
      </c>
      <c r="G567" s="531">
        <f t="shared" si="359"/>
        <v>0</v>
      </c>
      <c r="H567" s="531">
        <f>'Production Budget - DETAILED'!G632</f>
        <v>0</v>
      </c>
      <c r="I567" s="569">
        <f t="shared" si="360"/>
        <v>0</v>
      </c>
      <c r="J567" s="667"/>
      <c r="K567" s="345" t="s">
        <v>566</v>
      </c>
      <c r="L567" s="345" t="s">
        <v>566</v>
      </c>
      <c r="M567" s="345" t="s">
        <v>566</v>
      </c>
      <c r="O567" s="776" t="str">
        <f t="shared" si="343"/>
        <v/>
      </c>
      <c r="P567" s="776" t="str">
        <f t="shared" si="344"/>
        <v/>
      </c>
      <c r="Q567" s="776" t="str">
        <f t="shared" si="345"/>
        <v/>
      </c>
    </row>
    <row r="568" spans="1:17" ht="14" customHeight="1">
      <c r="A568" s="543" t="s">
        <v>2257</v>
      </c>
      <c r="B568" s="541" t="s">
        <v>2653</v>
      </c>
      <c r="C568" s="654">
        <v>0</v>
      </c>
      <c r="D568" s="654">
        <v>0</v>
      </c>
      <c r="E568" s="531">
        <f t="shared" si="361"/>
        <v>0</v>
      </c>
      <c r="F568" s="654">
        <v>0</v>
      </c>
      <c r="G568" s="531">
        <f t="shared" si="359"/>
        <v>0</v>
      </c>
      <c r="H568" s="531">
        <f>'Production Budget - DETAILED'!G633</f>
        <v>0</v>
      </c>
      <c r="I568" s="569">
        <f t="shared" si="360"/>
        <v>0</v>
      </c>
      <c r="J568" s="667"/>
      <c r="K568" s="345" t="s">
        <v>566</v>
      </c>
      <c r="L568" s="345" t="s">
        <v>566</v>
      </c>
      <c r="M568" s="345" t="s">
        <v>566</v>
      </c>
      <c r="O568" s="776" t="str">
        <f t="shared" si="343"/>
        <v/>
      </c>
      <c r="P568" s="776" t="str">
        <f t="shared" si="344"/>
        <v/>
      </c>
      <c r="Q568" s="776" t="str">
        <f t="shared" si="345"/>
        <v/>
      </c>
    </row>
    <row r="569" spans="1:17" ht="14" customHeight="1">
      <c r="A569" s="543" t="s">
        <v>2258</v>
      </c>
      <c r="B569" s="541" t="s">
        <v>2654</v>
      </c>
      <c r="C569" s="654">
        <v>0</v>
      </c>
      <c r="D569" s="654">
        <v>0</v>
      </c>
      <c r="E569" s="531">
        <f t="shared" si="361"/>
        <v>0</v>
      </c>
      <c r="F569" s="654">
        <v>0</v>
      </c>
      <c r="G569" s="531">
        <f t="shared" si="359"/>
        <v>0</v>
      </c>
      <c r="H569" s="531">
        <f>'Production Budget - DETAILED'!G634</f>
        <v>0</v>
      </c>
      <c r="I569" s="569">
        <f t="shared" si="360"/>
        <v>0</v>
      </c>
      <c r="J569" s="667"/>
      <c r="K569" s="345" t="s">
        <v>566</v>
      </c>
      <c r="L569" s="345" t="s">
        <v>566</v>
      </c>
      <c r="M569" s="345" t="s">
        <v>566</v>
      </c>
      <c r="O569" s="776" t="str">
        <f t="shared" si="343"/>
        <v/>
      </c>
      <c r="P569" s="776" t="str">
        <f t="shared" si="344"/>
        <v/>
      </c>
      <c r="Q569" s="776" t="str">
        <f t="shared" si="345"/>
        <v/>
      </c>
    </row>
    <row r="570" spans="1:17" ht="14" customHeight="1">
      <c r="A570" s="543" t="s">
        <v>2259</v>
      </c>
      <c r="B570" s="541" t="s">
        <v>2645</v>
      </c>
      <c r="C570" s="654">
        <v>0</v>
      </c>
      <c r="D570" s="654">
        <v>0</v>
      </c>
      <c r="E570" s="531">
        <f t="shared" si="361"/>
        <v>0</v>
      </c>
      <c r="F570" s="654">
        <v>0</v>
      </c>
      <c r="G570" s="531">
        <f t="shared" si="359"/>
        <v>0</v>
      </c>
      <c r="H570" s="531">
        <f>'Production Budget - DETAILED'!G635</f>
        <v>0</v>
      </c>
      <c r="I570" s="569">
        <f t="shared" si="360"/>
        <v>0</v>
      </c>
      <c r="J570" s="667"/>
      <c r="K570" s="345" t="s">
        <v>566</v>
      </c>
      <c r="L570" s="345" t="s">
        <v>566</v>
      </c>
      <c r="M570" s="345" t="s">
        <v>566</v>
      </c>
      <c r="O570" s="776" t="str">
        <f t="shared" si="343"/>
        <v/>
      </c>
      <c r="P570" s="776" t="str">
        <f t="shared" si="344"/>
        <v/>
      </c>
      <c r="Q570" s="776" t="str">
        <f t="shared" si="345"/>
        <v/>
      </c>
    </row>
    <row r="571" spans="1:17" ht="14" customHeight="1">
      <c r="A571" s="543" t="s">
        <v>2260</v>
      </c>
      <c r="B571" s="466" t="s">
        <v>1064</v>
      </c>
      <c r="C571" s="654">
        <v>0</v>
      </c>
      <c r="D571" s="654">
        <v>0</v>
      </c>
      <c r="E571" s="531">
        <f>+C571+D571</f>
        <v>0</v>
      </c>
      <c r="F571" s="654">
        <v>0</v>
      </c>
      <c r="G571" s="531">
        <f t="shared" si="359"/>
        <v>0</v>
      </c>
      <c r="H571" s="531">
        <f>'Production Budget - DETAILED'!G636</f>
        <v>0</v>
      </c>
      <c r="I571" s="569">
        <f t="shared" si="360"/>
        <v>0</v>
      </c>
      <c r="J571" s="667"/>
      <c r="K571" s="345" t="s">
        <v>566</v>
      </c>
      <c r="L571" s="345" t="s">
        <v>566</v>
      </c>
      <c r="M571" s="345" t="s">
        <v>566</v>
      </c>
      <c r="O571" s="776" t="str">
        <f t="shared" si="343"/>
        <v/>
      </c>
      <c r="P571" s="776" t="str">
        <f t="shared" si="344"/>
        <v/>
      </c>
      <c r="Q571" s="776" t="str">
        <f t="shared" si="345"/>
        <v/>
      </c>
    </row>
    <row r="572" spans="1:17" ht="14" customHeight="1">
      <c r="A572" s="543" t="s">
        <v>2249</v>
      </c>
      <c r="B572" s="534" t="s">
        <v>2261</v>
      </c>
      <c r="C572" s="535">
        <f t="shared" ref="C572:H572" si="362">SUM(C563:C571)</f>
        <v>0</v>
      </c>
      <c r="D572" s="535">
        <f t="shared" si="362"/>
        <v>0</v>
      </c>
      <c r="E572" s="535">
        <f t="shared" si="362"/>
        <v>0</v>
      </c>
      <c r="F572" s="535">
        <f t="shared" si="362"/>
        <v>0</v>
      </c>
      <c r="G572" s="535">
        <f t="shared" si="362"/>
        <v>0</v>
      </c>
      <c r="H572" s="535">
        <f t="shared" si="362"/>
        <v>0</v>
      </c>
      <c r="I572" s="831">
        <f>+H572-G572</f>
        <v>0</v>
      </c>
      <c r="J572" s="738"/>
      <c r="K572" s="738"/>
      <c r="L572" s="738"/>
      <c r="M572" s="738"/>
      <c r="N572" s="738"/>
      <c r="O572" s="783"/>
      <c r="P572" s="783"/>
      <c r="Q572" s="783"/>
    </row>
    <row r="573" spans="1:17" ht="14" customHeight="1">
      <c r="A573" s="547"/>
      <c r="B573" s="536"/>
      <c r="C573" s="537"/>
      <c r="D573" s="537"/>
      <c r="E573" s="537"/>
      <c r="F573" s="537"/>
      <c r="G573" s="537"/>
      <c r="H573" s="537"/>
      <c r="I573" s="832"/>
      <c r="J573" s="468"/>
      <c r="K573" s="468"/>
      <c r="L573" s="468"/>
      <c r="M573" s="468"/>
      <c r="N573" s="468"/>
      <c r="O573" s="782"/>
      <c r="P573" s="782"/>
      <c r="Q573" s="782"/>
    </row>
    <row r="574" spans="1:17" ht="14" customHeight="1">
      <c r="A574" s="524" t="s">
        <v>2262</v>
      </c>
      <c r="B574" s="525" t="s">
        <v>1305</v>
      </c>
      <c r="C574" s="526"/>
      <c r="D574" s="537"/>
      <c r="E574" s="537"/>
      <c r="F574" s="537"/>
      <c r="G574" s="537"/>
      <c r="H574" s="537"/>
      <c r="I574" s="832"/>
      <c r="J574" s="468"/>
      <c r="K574" s="468"/>
      <c r="L574" s="468"/>
      <c r="M574" s="468"/>
      <c r="N574" s="468"/>
      <c r="O574" s="782"/>
      <c r="P574" s="782"/>
      <c r="Q574" s="782"/>
    </row>
    <row r="575" spans="1:17" ht="14" customHeight="1">
      <c r="A575" s="543" t="s">
        <v>2263</v>
      </c>
      <c r="B575" s="541" t="s">
        <v>1306</v>
      </c>
      <c r="C575" s="654">
        <v>0</v>
      </c>
      <c r="D575" s="654">
        <v>0</v>
      </c>
      <c r="E575" s="531">
        <f>+C575+D575</f>
        <v>0</v>
      </c>
      <c r="F575" s="654">
        <v>0</v>
      </c>
      <c r="G575" s="531">
        <f t="shared" ref="G575:G584" si="363">+E575+F575</f>
        <v>0</v>
      </c>
      <c r="H575" s="531">
        <f>'Production Budget - DETAILED'!G641</f>
        <v>0</v>
      </c>
      <c r="I575" s="569">
        <f t="shared" ref="I575:I584" si="364">+H575-G575</f>
        <v>0</v>
      </c>
      <c r="J575" s="667"/>
      <c r="K575" s="345" t="s">
        <v>566</v>
      </c>
      <c r="L575" s="345" t="s">
        <v>566</v>
      </c>
      <c r="M575" s="345" t="s">
        <v>566</v>
      </c>
      <c r="O575" s="776" t="str">
        <f t="shared" si="343"/>
        <v/>
      </c>
      <c r="P575" s="776" t="str">
        <f t="shared" si="344"/>
        <v/>
      </c>
      <c r="Q575" s="776" t="str">
        <f t="shared" si="345"/>
        <v/>
      </c>
    </row>
    <row r="576" spans="1:17" ht="14" customHeight="1">
      <c r="A576" s="543" t="s">
        <v>2264</v>
      </c>
      <c r="B576" s="541" t="s">
        <v>1307</v>
      </c>
      <c r="C576" s="654">
        <v>0</v>
      </c>
      <c r="D576" s="654">
        <v>0</v>
      </c>
      <c r="E576" s="531">
        <f t="shared" ref="E576:E584" si="365">+C576+D576</f>
        <v>0</v>
      </c>
      <c r="F576" s="654">
        <v>0</v>
      </c>
      <c r="G576" s="531">
        <f t="shared" si="363"/>
        <v>0</v>
      </c>
      <c r="H576" s="531">
        <f>'Production Budget - DETAILED'!G642</f>
        <v>0</v>
      </c>
      <c r="I576" s="569">
        <f t="shared" si="364"/>
        <v>0</v>
      </c>
      <c r="J576" s="667"/>
      <c r="K576" s="345" t="s">
        <v>566</v>
      </c>
      <c r="L576" s="345" t="s">
        <v>566</v>
      </c>
      <c r="M576" s="345" t="s">
        <v>566</v>
      </c>
      <c r="O576" s="776" t="str">
        <f t="shared" si="343"/>
        <v/>
      </c>
      <c r="P576" s="776" t="str">
        <f t="shared" si="344"/>
        <v/>
      </c>
      <c r="Q576" s="776" t="str">
        <f t="shared" si="345"/>
        <v/>
      </c>
    </row>
    <row r="577" spans="1:17" ht="14" customHeight="1">
      <c r="A577" s="543" t="s">
        <v>2265</v>
      </c>
      <c r="B577" s="541" t="s">
        <v>1308</v>
      </c>
      <c r="C577" s="654">
        <v>0</v>
      </c>
      <c r="D577" s="654">
        <v>0</v>
      </c>
      <c r="E577" s="531">
        <f t="shared" si="365"/>
        <v>0</v>
      </c>
      <c r="F577" s="654">
        <v>0</v>
      </c>
      <c r="G577" s="531">
        <f t="shared" si="363"/>
        <v>0</v>
      </c>
      <c r="H577" s="531">
        <f>'Production Budget - DETAILED'!G643</f>
        <v>0</v>
      </c>
      <c r="I577" s="569">
        <f t="shared" si="364"/>
        <v>0</v>
      </c>
      <c r="J577" s="667"/>
      <c r="K577" s="345" t="s">
        <v>566</v>
      </c>
      <c r="L577" s="345" t="s">
        <v>566</v>
      </c>
      <c r="M577" s="345" t="s">
        <v>566</v>
      </c>
      <c r="O577" s="776" t="str">
        <f t="shared" si="343"/>
        <v/>
      </c>
      <c r="P577" s="776" t="str">
        <f t="shared" si="344"/>
        <v/>
      </c>
      <c r="Q577" s="776" t="str">
        <f t="shared" si="345"/>
        <v/>
      </c>
    </row>
    <row r="578" spans="1:17" ht="14" customHeight="1">
      <c r="A578" s="543" t="s">
        <v>2266</v>
      </c>
      <c r="B578" s="541" t="s">
        <v>1309</v>
      </c>
      <c r="C578" s="654">
        <v>0</v>
      </c>
      <c r="D578" s="654">
        <v>0</v>
      </c>
      <c r="E578" s="531">
        <f t="shared" si="365"/>
        <v>0</v>
      </c>
      <c r="F578" s="654">
        <v>0</v>
      </c>
      <c r="G578" s="531">
        <f t="shared" si="363"/>
        <v>0</v>
      </c>
      <c r="H578" s="531">
        <f>'Production Budget - DETAILED'!G644</f>
        <v>0</v>
      </c>
      <c r="I578" s="569">
        <f t="shared" si="364"/>
        <v>0</v>
      </c>
      <c r="J578" s="667"/>
      <c r="K578" s="345" t="s">
        <v>566</v>
      </c>
      <c r="L578" s="345" t="s">
        <v>566</v>
      </c>
      <c r="M578" s="345" t="s">
        <v>566</v>
      </c>
      <c r="O578" s="776" t="str">
        <f t="shared" si="343"/>
        <v/>
      </c>
      <c r="P578" s="776" t="str">
        <f t="shared" si="344"/>
        <v/>
      </c>
      <c r="Q578" s="776" t="str">
        <f t="shared" si="345"/>
        <v/>
      </c>
    </row>
    <row r="579" spans="1:17" ht="14" customHeight="1">
      <c r="A579" s="543" t="s">
        <v>2966</v>
      </c>
      <c r="B579" s="541" t="s">
        <v>1310</v>
      </c>
      <c r="C579" s="654">
        <v>0</v>
      </c>
      <c r="D579" s="654">
        <v>0</v>
      </c>
      <c r="E579" s="531">
        <f t="shared" si="365"/>
        <v>0</v>
      </c>
      <c r="F579" s="654">
        <v>0</v>
      </c>
      <c r="G579" s="531">
        <f t="shared" si="363"/>
        <v>0</v>
      </c>
      <c r="H579" s="531">
        <f>'Production Budget - DETAILED'!G645</f>
        <v>0</v>
      </c>
      <c r="I579" s="569">
        <f t="shared" si="364"/>
        <v>0</v>
      </c>
      <c r="J579" s="667"/>
      <c r="K579" s="345" t="s">
        <v>566</v>
      </c>
      <c r="L579" s="345" t="s">
        <v>566</v>
      </c>
      <c r="M579" s="345" t="s">
        <v>566</v>
      </c>
      <c r="O579" s="776" t="str">
        <f t="shared" si="343"/>
        <v/>
      </c>
      <c r="P579" s="776" t="str">
        <f t="shared" si="344"/>
        <v/>
      </c>
      <c r="Q579" s="776" t="str">
        <f t="shared" si="345"/>
        <v/>
      </c>
    </row>
    <row r="580" spans="1:17" ht="14" customHeight="1">
      <c r="A580" s="543" t="s">
        <v>2267</v>
      </c>
      <c r="B580" s="541" t="s">
        <v>1249</v>
      </c>
      <c r="C580" s="654">
        <v>0</v>
      </c>
      <c r="D580" s="654">
        <v>0</v>
      </c>
      <c r="E580" s="531">
        <f t="shared" si="365"/>
        <v>0</v>
      </c>
      <c r="F580" s="654">
        <v>0</v>
      </c>
      <c r="G580" s="531">
        <f t="shared" si="363"/>
        <v>0</v>
      </c>
      <c r="H580" s="531">
        <f>'Production Budget - DETAILED'!G646</f>
        <v>0</v>
      </c>
      <c r="I580" s="569">
        <f t="shared" si="364"/>
        <v>0</v>
      </c>
      <c r="J580" s="667"/>
      <c r="K580" s="345" t="s">
        <v>566</v>
      </c>
      <c r="L580" s="345" t="s">
        <v>566</v>
      </c>
      <c r="M580" s="345" t="s">
        <v>566</v>
      </c>
      <c r="O580" s="776" t="str">
        <f t="shared" si="343"/>
        <v/>
      </c>
      <c r="P580" s="776" t="str">
        <f t="shared" si="344"/>
        <v/>
      </c>
      <c r="Q580" s="776" t="str">
        <f t="shared" si="345"/>
        <v/>
      </c>
    </row>
    <row r="581" spans="1:17" ht="13.75" customHeight="1">
      <c r="A581" s="543" t="s">
        <v>2268</v>
      </c>
      <c r="B581" s="541" t="s">
        <v>1311</v>
      </c>
      <c r="C581" s="654">
        <v>0</v>
      </c>
      <c r="D581" s="654">
        <v>0</v>
      </c>
      <c r="E581" s="531">
        <f>+C581+D581</f>
        <v>0</v>
      </c>
      <c r="F581" s="654">
        <v>0</v>
      </c>
      <c r="G581" s="531">
        <f t="shared" ref="G581" si="366">+E581+F581</f>
        <v>0</v>
      </c>
      <c r="H581" s="531">
        <f>'Production Budget - DETAILED'!G647</f>
        <v>0</v>
      </c>
      <c r="I581" s="569">
        <f>+H581-G581</f>
        <v>0</v>
      </c>
      <c r="J581" s="667"/>
      <c r="K581" s="345" t="s">
        <v>566</v>
      </c>
      <c r="L581" s="345" t="s">
        <v>566</v>
      </c>
      <c r="M581" s="345" t="s">
        <v>566</v>
      </c>
      <c r="O581" s="776" t="str">
        <f t="shared" ref="O581" si="367">IF(OR(K581="Oui",K581="Yes"),G581,"")</f>
        <v/>
      </c>
      <c r="P581" s="776" t="str">
        <f t="shared" ref="P581" si="368">IF(OR(L581="Oui",L581="Yes"),G581,"")</f>
        <v/>
      </c>
      <c r="Q581" s="776" t="str">
        <f t="shared" ref="Q581" si="369">IF(OR(M581="Oui",M581="Yes"),G581,"")</f>
        <v/>
      </c>
    </row>
    <row r="582" spans="1:17" ht="14" customHeight="1">
      <c r="A582" s="543" t="s">
        <v>2269</v>
      </c>
      <c r="B582" s="541" t="s">
        <v>1312</v>
      </c>
      <c r="C582" s="654">
        <v>0</v>
      </c>
      <c r="D582" s="654">
        <v>0</v>
      </c>
      <c r="E582" s="531">
        <f t="shared" si="365"/>
        <v>0</v>
      </c>
      <c r="F582" s="654">
        <v>0</v>
      </c>
      <c r="G582" s="531">
        <f t="shared" si="363"/>
        <v>0</v>
      </c>
      <c r="H582" s="531">
        <f>'Production Budget - DETAILED'!G648</f>
        <v>0</v>
      </c>
      <c r="I582" s="569">
        <f t="shared" si="364"/>
        <v>0</v>
      </c>
      <c r="J582" s="667"/>
      <c r="K582" s="345" t="s">
        <v>566</v>
      </c>
      <c r="L582" s="345" t="s">
        <v>566</v>
      </c>
      <c r="M582" s="345" t="s">
        <v>566</v>
      </c>
      <c r="O582" s="776" t="str">
        <f t="shared" si="343"/>
        <v/>
      </c>
      <c r="P582" s="776" t="str">
        <f t="shared" si="344"/>
        <v/>
      </c>
      <c r="Q582" s="776" t="str">
        <f t="shared" si="345"/>
        <v/>
      </c>
    </row>
    <row r="583" spans="1:17" ht="13.75" customHeight="1">
      <c r="A583" s="543" t="s">
        <v>2270</v>
      </c>
      <c r="B583" s="541" t="s">
        <v>1313</v>
      </c>
      <c r="C583" s="654">
        <v>0</v>
      </c>
      <c r="D583" s="654">
        <v>0</v>
      </c>
      <c r="E583" s="531">
        <f>+C583+D583</f>
        <v>0</v>
      </c>
      <c r="F583" s="654">
        <v>0</v>
      </c>
      <c r="G583" s="531">
        <f t="shared" si="363"/>
        <v>0</v>
      </c>
      <c r="H583" s="531">
        <f>'Production Budget - DETAILED'!G649</f>
        <v>0</v>
      </c>
      <c r="I583" s="569">
        <f>+H583-G583</f>
        <v>0</v>
      </c>
      <c r="J583" s="667"/>
      <c r="K583" s="345" t="s">
        <v>566</v>
      </c>
      <c r="L583" s="345" t="s">
        <v>566</v>
      </c>
      <c r="M583" s="345" t="s">
        <v>566</v>
      </c>
      <c r="O583" s="776" t="str">
        <f t="shared" si="343"/>
        <v/>
      </c>
      <c r="P583" s="776" t="str">
        <f t="shared" si="344"/>
        <v/>
      </c>
      <c r="Q583" s="776" t="str">
        <f t="shared" si="345"/>
        <v/>
      </c>
    </row>
    <row r="584" spans="1:17" ht="14" customHeight="1">
      <c r="A584" s="543" t="s">
        <v>2271</v>
      </c>
      <c r="B584" s="466" t="s">
        <v>897</v>
      </c>
      <c r="C584" s="654">
        <v>0</v>
      </c>
      <c r="D584" s="654">
        <v>0</v>
      </c>
      <c r="E584" s="531">
        <f t="shared" si="365"/>
        <v>0</v>
      </c>
      <c r="F584" s="654">
        <v>0</v>
      </c>
      <c r="G584" s="531">
        <f t="shared" si="363"/>
        <v>0</v>
      </c>
      <c r="H584" s="531">
        <f>'Production Budget - DETAILED'!G650</f>
        <v>0</v>
      </c>
      <c r="I584" s="569">
        <f t="shared" si="364"/>
        <v>0</v>
      </c>
      <c r="J584" s="667"/>
      <c r="K584" s="345" t="s">
        <v>566</v>
      </c>
      <c r="L584" s="345" t="s">
        <v>566</v>
      </c>
      <c r="M584" s="345" t="s">
        <v>566</v>
      </c>
      <c r="O584" s="776" t="str">
        <f t="shared" si="343"/>
        <v/>
      </c>
      <c r="P584" s="776" t="str">
        <f t="shared" si="344"/>
        <v/>
      </c>
      <c r="Q584" s="776" t="str">
        <f t="shared" si="345"/>
        <v/>
      </c>
    </row>
    <row r="585" spans="1:17" ht="14" customHeight="1">
      <c r="A585" s="543" t="s">
        <v>2249</v>
      </c>
      <c r="B585" s="534" t="s">
        <v>2272</v>
      </c>
      <c r="C585" s="535">
        <f t="shared" ref="C585:H585" si="370">SUM(C575:C584)</f>
        <v>0</v>
      </c>
      <c r="D585" s="535">
        <f t="shared" si="370"/>
        <v>0</v>
      </c>
      <c r="E585" s="535">
        <f t="shared" si="370"/>
        <v>0</v>
      </c>
      <c r="F585" s="535">
        <f t="shared" si="370"/>
        <v>0</v>
      </c>
      <c r="G585" s="535">
        <f t="shared" si="370"/>
        <v>0</v>
      </c>
      <c r="H585" s="535">
        <f t="shared" si="370"/>
        <v>0</v>
      </c>
      <c r="I585" s="831">
        <f>+H585-G585</f>
        <v>0</v>
      </c>
      <c r="J585" s="738"/>
      <c r="K585" s="738"/>
      <c r="L585" s="738"/>
      <c r="M585" s="738"/>
      <c r="N585" s="738"/>
      <c r="O585" s="783"/>
      <c r="P585" s="783"/>
      <c r="Q585" s="783"/>
    </row>
    <row r="586" spans="1:17" ht="14" customHeight="1">
      <c r="A586" s="547"/>
      <c r="B586" s="536"/>
      <c r="C586" s="537"/>
      <c r="D586" s="537"/>
      <c r="E586" s="537"/>
      <c r="F586" s="537"/>
      <c r="G586" s="537"/>
      <c r="H586" s="537"/>
      <c r="I586" s="832"/>
      <c r="J586" s="468"/>
      <c r="K586" s="468"/>
      <c r="L586" s="468"/>
      <c r="M586" s="468"/>
      <c r="N586" s="468"/>
      <c r="O586" s="782"/>
      <c r="P586" s="782"/>
      <c r="Q586" s="782"/>
    </row>
    <row r="587" spans="1:17" ht="14" customHeight="1">
      <c r="A587" s="524" t="s">
        <v>2273</v>
      </c>
      <c r="B587" s="525" t="s">
        <v>1315</v>
      </c>
      <c r="C587" s="526"/>
      <c r="D587" s="537"/>
      <c r="E587" s="537"/>
      <c r="F587" s="537"/>
      <c r="G587" s="537"/>
      <c r="H587" s="537"/>
      <c r="I587" s="832"/>
      <c r="J587" s="468"/>
      <c r="K587" s="468"/>
      <c r="L587" s="468"/>
      <c r="M587" s="468"/>
      <c r="N587" s="468"/>
      <c r="O587" s="782"/>
      <c r="P587" s="782"/>
      <c r="Q587" s="782"/>
    </row>
    <row r="588" spans="1:17" ht="14" customHeight="1">
      <c r="A588" s="543" t="s">
        <v>2274</v>
      </c>
      <c r="B588" s="541" t="s">
        <v>2655</v>
      </c>
      <c r="C588" s="654">
        <v>0</v>
      </c>
      <c r="D588" s="654">
        <v>0</v>
      </c>
      <c r="E588" s="531">
        <f t="shared" ref="E588:E594" si="371">+C588+D588</f>
        <v>0</v>
      </c>
      <c r="F588" s="654">
        <v>0</v>
      </c>
      <c r="G588" s="531">
        <f t="shared" ref="G588:G594" si="372">+E588+F588</f>
        <v>0</v>
      </c>
      <c r="H588" s="531">
        <f>'Production Budget - DETAILED'!G655</f>
        <v>0</v>
      </c>
      <c r="I588" s="569">
        <f t="shared" ref="I588:I594" si="373">+H588-G588</f>
        <v>0</v>
      </c>
      <c r="J588" s="667"/>
      <c r="K588" s="345" t="s">
        <v>566</v>
      </c>
      <c r="L588" s="345" t="s">
        <v>566</v>
      </c>
      <c r="M588" s="345" t="s">
        <v>566</v>
      </c>
      <c r="O588" s="776" t="str">
        <f t="shared" ref="O588:O649" si="374">IF(OR(K588="Oui",K588="Yes"),G588,"")</f>
        <v/>
      </c>
      <c r="P588" s="776" t="str">
        <f t="shared" ref="P588:P649" si="375">IF(OR(L588="Oui",L588="Yes"),G588,"")</f>
        <v/>
      </c>
      <c r="Q588" s="776" t="str">
        <f t="shared" ref="Q588:Q649" si="376">IF(OR(M588="Oui",M588="Yes"),G588,"")</f>
        <v/>
      </c>
    </row>
    <row r="589" spans="1:17" ht="14" customHeight="1">
      <c r="A589" s="543" t="s">
        <v>2275</v>
      </c>
      <c r="B589" s="541" t="s">
        <v>2656</v>
      </c>
      <c r="C589" s="654">
        <v>0</v>
      </c>
      <c r="D589" s="654">
        <v>0</v>
      </c>
      <c r="E589" s="531">
        <f t="shared" si="371"/>
        <v>0</v>
      </c>
      <c r="F589" s="654">
        <v>0</v>
      </c>
      <c r="G589" s="531">
        <f t="shared" si="372"/>
        <v>0</v>
      </c>
      <c r="H589" s="531">
        <f>'Production Budget - DETAILED'!G656</f>
        <v>0</v>
      </c>
      <c r="I589" s="569">
        <f t="shared" si="373"/>
        <v>0</v>
      </c>
      <c r="J589" s="667"/>
      <c r="K589" s="345" t="s">
        <v>566</v>
      </c>
      <c r="L589" s="345" t="s">
        <v>566</v>
      </c>
      <c r="M589" s="345" t="s">
        <v>566</v>
      </c>
      <c r="O589" s="776" t="str">
        <f t="shared" si="374"/>
        <v/>
      </c>
      <c r="P589" s="776" t="str">
        <f t="shared" si="375"/>
        <v/>
      </c>
      <c r="Q589" s="776" t="str">
        <f t="shared" si="376"/>
        <v/>
      </c>
    </row>
    <row r="590" spans="1:17" ht="14" customHeight="1">
      <c r="A590" s="543" t="s">
        <v>2276</v>
      </c>
      <c r="B590" s="541" t="s">
        <v>2657</v>
      </c>
      <c r="C590" s="654">
        <v>0</v>
      </c>
      <c r="D590" s="654">
        <v>0</v>
      </c>
      <c r="E590" s="531">
        <f t="shared" si="371"/>
        <v>0</v>
      </c>
      <c r="F590" s="654">
        <v>0</v>
      </c>
      <c r="G590" s="531">
        <f t="shared" si="372"/>
        <v>0</v>
      </c>
      <c r="H590" s="531">
        <f>'Production Budget - DETAILED'!G657</f>
        <v>0</v>
      </c>
      <c r="I590" s="569">
        <f t="shared" si="373"/>
        <v>0</v>
      </c>
      <c r="J590" s="667"/>
      <c r="K590" s="345" t="s">
        <v>566</v>
      </c>
      <c r="L590" s="345" t="s">
        <v>566</v>
      </c>
      <c r="M590" s="345" t="s">
        <v>566</v>
      </c>
      <c r="O590" s="776" t="str">
        <f t="shared" si="374"/>
        <v/>
      </c>
      <c r="P590" s="776" t="str">
        <f t="shared" si="375"/>
        <v/>
      </c>
      <c r="Q590" s="776" t="str">
        <f t="shared" si="376"/>
        <v/>
      </c>
    </row>
    <row r="591" spans="1:17" ht="14" customHeight="1">
      <c r="A591" s="543" t="s">
        <v>2277</v>
      </c>
      <c r="B591" s="541" t="s">
        <v>2659</v>
      </c>
      <c r="C591" s="654">
        <v>0</v>
      </c>
      <c r="D591" s="654">
        <v>0</v>
      </c>
      <c r="E591" s="531">
        <f t="shared" si="371"/>
        <v>0</v>
      </c>
      <c r="F591" s="654">
        <v>0</v>
      </c>
      <c r="G591" s="531">
        <f t="shared" si="372"/>
        <v>0</v>
      </c>
      <c r="H591" s="531">
        <f>'Production Budget - DETAILED'!G658</f>
        <v>0</v>
      </c>
      <c r="I591" s="569">
        <f t="shared" si="373"/>
        <v>0</v>
      </c>
      <c r="J591" s="667"/>
      <c r="K591" s="345" t="s">
        <v>566</v>
      </c>
      <c r="L591" s="345" t="s">
        <v>566</v>
      </c>
      <c r="M591" s="345" t="s">
        <v>566</v>
      </c>
      <c r="O591" s="776" t="str">
        <f t="shared" si="374"/>
        <v/>
      </c>
      <c r="P591" s="776" t="str">
        <f t="shared" si="375"/>
        <v/>
      </c>
      <c r="Q591" s="776" t="str">
        <f t="shared" si="376"/>
        <v/>
      </c>
    </row>
    <row r="592" spans="1:17" ht="14" customHeight="1">
      <c r="A592" s="543" t="s">
        <v>2278</v>
      </c>
      <c r="B592" s="541" t="s">
        <v>1196</v>
      </c>
      <c r="C592" s="654">
        <v>0</v>
      </c>
      <c r="D592" s="654">
        <v>0</v>
      </c>
      <c r="E592" s="531">
        <f t="shared" si="371"/>
        <v>0</v>
      </c>
      <c r="F592" s="654">
        <v>0</v>
      </c>
      <c r="G592" s="531">
        <f t="shared" si="372"/>
        <v>0</v>
      </c>
      <c r="H592" s="531">
        <f>'Production Budget - DETAILED'!G659</f>
        <v>0</v>
      </c>
      <c r="I592" s="569">
        <f t="shared" si="373"/>
        <v>0</v>
      </c>
      <c r="J592" s="667"/>
      <c r="K592" s="345" t="s">
        <v>566</v>
      </c>
      <c r="L592" s="345" t="s">
        <v>566</v>
      </c>
      <c r="M592" s="345" t="s">
        <v>566</v>
      </c>
      <c r="O592" s="776" t="str">
        <f t="shared" si="374"/>
        <v/>
      </c>
      <c r="P592" s="776" t="str">
        <f t="shared" si="375"/>
        <v/>
      </c>
      <c r="Q592" s="776" t="str">
        <f t="shared" si="376"/>
        <v/>
      </c>
    </row>
    <row r="593" spans="1:17" ht="14" customHeight="1">
      <c r="A593" s="543" t="s">
        <v>2279</v>
      </c>
      <c r="B593" s="541" t="s">
        <v>2658</v>
      </c>
      <c r="C593" s="654">
        <v>0</v>
      </c>
      <c r="D593" s="654">
        <v>0</v>
      </c>
      <c r="E593" s="531">
        <f t="shared" si="371"/>
        <v>0</v>
      </c>
      <c r="F593" s="654">
        <v>0</v>
      </c>
      <c r="G593" s="531">
        <f t="shared" si="372"/>
        <v>0</v>
      </c>
      <c r="H593" s="531">
        <f>'Production Budget - DETAILED'!G660</f>
        <v>0</v>
      </c>
      <c r="I593" s="569">
        <f t="shared" si="373"/>
        <v>0</v>
      </c>
      <c r="J593" s="667"/>
      <c r="K593" s="345" t="s">
        <v>566</v>
      </c>
      <c r="L593" s="345" t="s">
        <v>566</v>
      </c>
      <c r="M593" s="345" t="s">
        <v>566</v>
      </c>
      <c r="O593" s="776" t="str">
        <f t="shared" si="374"/>
        <v/>
      </c>
      <c r="P593" s="776" t="str">
        <f t="shared" si="375"/>
        <v/>
      </c>
      <c r="Q593" s="776" t="str">
        <f t="shared" si="376"/>
        <v/>
      </c>
    </row>
    <row r="594" spans="1:17" ht="14" customHeight="1">
      <c r="A594" s="543" t="s">
        <v>2280</v>
      </c>
      <c r="B594" s="466" t="s">
        <v>1064</v>
      </c>
      <c r="C594" s="654">
        <v>0</v>
      </c>
      <c r="D594" s="654">
        <v>0</v>
      </c>
      <c r="E594" s="531">
        <f t="shared" si="371"/>
        <v>0</v>
      </c>
      <c r="F594" s="654">
        <v>0</v>
      </c>
      <c r="G594" s="531">
        <f t="shared" si="372"/>
        <v>0</v>
      </c>
      <c r="H594" s="531">
        <f>'Production Budget - DETAILED'!G661</f>
        <v>0</v>
      </c>
      <c r="I594" s="569">
        <f t="shared" si="373"/>
        <v>0</v>
      </c>
      <c r="J594" s="667"/>
      <c r="K594" s="345" t="s">
        <v>566</v>
      </c>
      <c r="L594" s="345" t="s">
        <v>566</v>
      </c>
      <c r="M594" s="345" t="s">
        <v>566</v>
      </c>
      <c r="O594" s="776" t="str">
        <f t="shared" si="374"/>
        <v/>
      </c>
      <c r="P594" s="776" t="str">
        <f t="shared" si="375"/>
        <v/>
      </c>
      <c r="Q594" s="776" t="str">
        <f t="shared" si="376"/>
        <v/>
      </c>
    </row>
    <row r="595" spans="1:17" ht="14" customHeight="1">
      <c r="A595" s="543" t="s">
        <v>2249</v>
      </c>
      <c r="B595" s="534" t="s">
        <v>2281</v>
      </c>
      <c r="C595" s="535">
        <f t="shared" ref="C595:H595" si="377">SUM(C588:C594)</f>
        <v>0</v>
      </c>
      <c r="D595" s="535">
        <f t="shared" si="377"/>
        <v>0</v>
      </c>
      <c r="E595" s="535">
        <f t="shared" si="377"/>
        <v>0</v>
      </c>
      <c r="F595" s="535">
        <f t="shared" si="377"/>
        <v>0</v>
      </c>
      <c r="G595" s="535">
        <f t="shared" si="377"/>
        <v>0</v>
      </c>
      <c r="H595" s="535">
        <f t="shared" si="377"/>
        <v>0</v>
      </c>
      <c r="I595" s="831">
        <f>+H595-G595</f>
        <v>0</v>
      </c>
      <c r="J595" s="738"/>
      <c r="K595" s="738"/>
      <c r="L595" s="738"/>
      <c r="M595" s="738"/>
      <c r="N595" s="738"/>
      <c r="O595" s="783"/>
      <c r="P595" s="783"/>
      <c r="Q595" s="783"/>
    </row>
    <row r="596" spans="1:17" ht="14" customHeight="1">
      <c r="A596" s="547"/>
      <c r="B596" s="536"/>
      <c r="C596" s="537"/>
      <c r="D596" s="537"/>
      <c r="E596" s="537"/>
      <c r="F596" s="537"/>
      <c r="G596" s="537"/>
      <c r="H596" s="537"/>
      <c r="I596" s="832"/>
      <c r="J596" s="468"/>
      <c r="K596" s="468"/>
      <c r="L596" s="468"/>
      <c r="M596" s="468"/>
      <c r="N596" s="468"/>
      <c r="O596" s="782"/>
      <c r="P596" s="782"/>
      <c r="Q596" s="782"/>
    </row>
    <row r="597" spans="1:17" ht="14" customHeight="1">
      <c r="A597" s="524" t="s">
        <v>2282</v>
      </c>
      <c r="B597" s="525" t="s">
        <v>1318</v>
      </c>
      <c r="C597" s="526"/>
      <c r="D597" s="537"/>
      <c r="E597" s="537"/>
      <c r="F597" s="537"/>
      <c r="G597" s="537"/>
      <c r="H597" s="537"/>
      <c r="I597" s="832"/>
      <c r="J597" s="468"/>
      <c r="K597" s="468"/>
      <c r="L597" s="468"/>
      <c r="M597" s="468"/>
      <c r="N597" s="468"/>
      <c r="O597" s="782"/>
      <c r="P597" s="782"/>
      <c r="Q597" s="782"/>
    </row>
    <row r="598" spans="1:17" ht="14" customHeight="1">
      <c r="A598" s="543" t="s">
        <v>2283</v>
      </c>
      <c r="B598" s="541" t="s">
        <v>2655</v>
      </c>
      <c r="C598" s="654">
        <v>0</v>
      </c>
      <c r="D598" s="654">
        <v>0</v>
      </c>
      <c r="E598" s="531">
        <f>+C598+D598</f>
        <v>0</v>
      </c>
      <c r="F598" s="654">
        <v>0</v>
      </c>
      <c r="G598" s="531">
        <f t="shared" ref="G598:G605" si="378">+E598+F598</f>
        <v>0</v>
      </c>
      <c r="H598" s="531">
        <f>'Production Budget - DETAILED'!G666</f>
        <v>0</v>
      </c>
      <c r="I598" s="569">
        <f t="shared" ref="I598:I605" si="379">+H598-G598</f>
        <v>0</v>
      </c>
      <c r="J598" s="667"/>
      <c r="K598" s="345" t="s">
        <v>566</v>
      </c>
      <c r="L598" s="345" t="s">
        <v>566</v>
      </c>
      <c r="M598" s="345" t="s">
        <v>566</v>
      </c>
      <c r="O598" s="776" t="str">
        <f t="shared" si="374"/>
        <v/>
      </c>
      <c r="P598" s="776" t="str">
        <f t="shared" si="375"/>
        <v/>
      </c>
      <c r="Q598" s="776" t="str">
        <f t="shared" si="376"/>
        <v/>
      </c>
    </row>
    <row r="599" spans="1:17" ht="14" customHeight="1">
      <c r="A599" s="543" t="s">
        <v>2284</v>
      </c>
      <c r="B599" s="541" t="s">
        <v>2656</v>
      </c>
      <c r="C599" s="654">
        <v>0</v>
      </c>
      <c r="D599" s="654">
        <v>0</v>
      </c>
      <c r="E599" s="531">
        <f t="shared" ref="E599:E605" si="380">+C599+D599</f>
        <v>0</v>
      </c>
      <c r="F599" s="654">
        <v>0</v>
      </c>
      <c r="G599" s="531">
        <f t="shared" si="378"/>
        <v>0</v>
      </c>
      <c r="H599" s="531">
        <f>'Production Budget - DETAILED'!G667</f>
        <v>0</v>
      </c>
      <c r="I599" s="569">
        <f t="shared" si="379"/>
        <v>0</v>
      </c>
      <c r="J599" s="667"/>
      <c r="K599" s="345" t="s">
        <v>566</v>
      </c>
      <c r="L599" s="345" t="s">
        <v>566</v>
      </c>
      <c r="M599" s="345" t="s">
        <v>566</v>
      </c>
      <c r="O599" s="776" t="str">
        <f t="shared" si="374"/>
        <v/>
      </c>
      <c r="P599" s="776" t="str">
        <f t="shared" si="375"/>
        <v/>
      </c>
      <c r="Q599" s="776" t="str">
        <f t="shared" si="376"/>
        <v/>
      </c>
    </row>
    <row r="600" spans="1:17" ht="14" customHeight="1">
      <c r="A600" s="543" t="s">
        <v>2285</v>
      </c>
      <c r="B600" s="541" t="s">
        <v>2657</v>
      </c>
      <c r="C600" s="654">
        <v>0</v>
      </c>
      <c r="D600" s="654">
        <v>0</v>
      </c>
      <c r="E600" s="531">
        <f t="shared" si="380"/>
        <v>0</v>
      </c>
      <c r="F600" s="654">
        <v>0</v>
      </c>
      <c r="G600" s="531">
        <f t="shared" si="378"/>
        <v>0</v>
      </c>
      <c r="H600" s="531">
        <f>'Production Budget - DETAILED'!G668</f>
        <v>0</v>
      </c>
      <c r="I600" s="569">
        <f t="shared" si="379"/>
        <v>0</v>
      </c>
      <c r="J600" s="667"/>
      <c r="K600" s="345" t="s">
        <v>566</v>
      </c>
      <c r="L600" s="345" t="s">
        <v>566</v>
      </c>
      <c r="M600" s="345" t="s">
        <v>566</v>
      </c>
      <c r="O600" s="776" t="str">
        <f t="shared" si="374"/>
        <v/>
      </c>
      <c r="P600" s="776" t="str">
        <f t="shared" si="375"/>
        <v/>
      </c>
      <c r="Q600" s="776" t="str">
        <f t="shared" si="376"/>
        <v/>
      </c>
    </row>
    <row r="601" spans="1:17" ht="14" customHeight="1">
      <c r="A601" s="543" t="s">
        <v>2286</v>
      </c>
      <c r="B601" s="541" t="s">
        <v>2660</v>
      </c>
      <c r="C601" s="654">
        <v>0</v>
      </c>
      <c r="D601" s="654">
        <v>0</v>
      </c>
      <c r="E601" s="531">
        <f t="shared" si="380"/>
        <v>0</v>
      </c>
      <c r="F601" s="654">
        <v>0</v>
      </c>
      <c r="G601" s="531">
        <f t="shared" si="378"/>
        <v>0</v>
      </c>
      <c r="H601" s="531">
        <f>'Production Budget - DETAILED'!G669</f>
        <v>0</v>
      </c>
      <c r="I601" s="569">
        <f t="shared" si="379"/>
        <v>0</v>
      </c>
      <c r="J601" s="667"/>
      <c r="K601" s="345" t="s">
        <v>566</v>
      </c>
      <c r="L601" s="345" t="s">
        <v>566</v>
      </c>
      <c r="M601" s="345" t="s">
        <v>566</v>
      </c>
      <c r="O601" s="776" t="str">
        <f t="shared" si="374"/>
        <v/>
      </c>
      <c r="P601" s="776" t="str">
        <f t="shared" si="375"/>
        <v/>
      </c>
      <c r="Q601" s="776" t="str">
        <f t="shared" si="376"/>
        <v/>
      </c>
    </row>
    <row r="602" spans="1:17" ht="14" customHeight="1">
      <c r="A602" s="543" t="s">
        <v>2287</v>
      </c>
      <c r="B602" s="541" t="s">
        <v>2661</v>
      </c>
      <c r="C602" s="654">
        <v>0</v>
      </c>
      <c r="D602" s="654">
        <v>0</v>
      </c>
      <c r="E602" s="531">
        <f>+C602+D602</f>
        <v>0</v>
      </c>
      <c r="F602" s="654">
        <v>0</v>
      </c>
      <c r="G602" s="531">
        <f t="shared" si="378"/>
        <v>0</v>
      </c>
      <c r="H602" s="531">
        <f>'Production Budget - DETAILED'!G670</f>
        <v>0</v>
      </c>
      <c r="I602" s="569">
        <f t="shared" si="379"/>
        <v>0</v>
      </c>
      <c r="J602" s="667"/>
      <c r="K602" s="345" t="s">
        <v>566</v>
      </c>
      <c r="L602" s="345" t="s">
        <v>566</v>
      </c>
      <c r="M602" s="345" t="s">
        <v>566</v>
      </c>
      <c r="O602" s="776" t="str">
        <f t="shared" si="374"/>
        <v/>
      </c>
      <c r="P602" s="776" t="str">
        <f t="shared" si="375"/>
        <v/>
      </c>
      <c r="Q602" s="776" t="str">
        <f t="shared" si="376"/>
        <v/>
      </c>
    </row>
    <row r="603" spans="1:17" ht="14" customHeight="1">
      <c r="A603" s="543" t="s">
        <v>2288</v>
      </c>
      <c r="B603" s="541" t="s">
        <v>1196</v>
      </c>
      <c r="C603" s="654">
        <v>0</v>
      </c>
      <c r="D603" s="654">
        <v>0</v>
      </c>
      <c r="E603" s="531">
        <f t="shared" si="380"/>
        <v>0</v>
      </c>
      <c r="F603" s="654">
        <v>0</v>
      </c>
      <c r="G603" s="531">
        <f t="shared" si="378"/>
        <v>0</v>
      </c>
      <c r="H603" s="531">
        <f>'Production Budget - DETAILED'!G671</f>
        <v>0</v>
      </c>
      <c r="I603" s="569">
        <f t="shared" si="379"/>
        <v>0</v>
      </c>
      <c r="J603" s="667"/>
      <c r="K603" s="345" t="s">
        <v>566</v>
      </c>
      <c r="L603" s="345" t="s">
        <v>566</v>
      </c>
      <c r="M603" s="345" t="s">
        <v>566</v>
      </c>
      <c r="O603" s="776" t="str">
        <f t="shared" si="374"/>
        <v/>
      </c>
      <c r="P603" s="776" t="str">
        <f t="shared" si="375"/>
        <v/>
      </c>
      <c r="Q603" s="776" t="str">
        <f t="shared" si="376"/>
        <v/>
      </c>
    </row>
    <row r="604" spans="1:17" ht="14" customHeight="1">
      <c r="A604" s="543" t="s">
        <v>2289</v>
      </c>
      <c r="B604" s="541" t="s">
        <v>2658</v>
      </c>
      <c r="C604" s="654">
        <v>0</v>
      </c>
      <c r="D604" s="654">
        <v>0</v>
      </c>
      <c r="E604" s="531">
        <f t="shared" si="380"/>
        <v>0</v>
      </c>
      <c r="F604" s="654">
        <v>0</v>
      </c>
      <c r="G604" s="531">
        <f t="shared" si="378"/>
        <v>0</v>
      </c>
      <c r="H604" s="531">
        <f>'Production Budget - DETAILED'!G672</f>
        <v>0</v>
      </c>
      <c r="I604" s="569">
        <f t="shared" si="379"/>
        <v>0</v>
      </c>
      <c r="J604" s="667"/>
      <c r="K604" s="345" t="s">
        <v>566</v>
      </c>
      <c r="L604" s="345" t="s">
        <v>566</v>
      </c>
      <c r="M604" s="345" t="s">
        <v>566</v>
      </c>
      <c r="O604" s="776" t="str">
        <f t="shared" si="374"/>
        <v/>
      </c>
      <c r="P604" s="776" t="str">
        <f t="shared" si="375"/>
        <v/>
      </c>
      <c r="Q604" s="776" t="str">
        <f t="shared" si="376"/>
        <v/>
      </c>
    </row>
    <row r="605" spans="1:17" ht="14" customHeight="1">
      <c r="A605" s="543" t="s">
        <v>2290</v>
      </c>
      <c r="B605" s="466" t="s">
        <v>1064</v>
      </c>
      <c r="C605" s="654">
        <v>0</v>
      </c>
      <c r="D605" s="654">
        <v>0</v>
      </c>
      <c r="E605" s="531">
        <f t="shared" si="380"/>
        <v>0</v>
      </c>
      <c r="F605" s="654">
        <v>0</v>
      </c>
      <c r="G605" s="531">
        <f t="shared" si="378"/>
        <v>0</v>
      </c>
      <c r="H605" s="531">
        <f>'Production Budget - DETAILED'!G673</f>
        <v>0</v>
      </c>
      <c r="I605" s="569">
        <f t="shared" si="379"/>
        <v>0</v>
      </c>
      <c r="J605" s="667"/>
      <c r="K605" s="345" t="s">
        <v>566</v>
      </c>
      <c r="L605" s="345" t="s">
        <v>566</v>
      </c>
      <c r="M605" s="345" t="s">
        <v>566</v>
      </c>
      <c r="O605" s="776" t="str">
        <f t="shared" si="374"/>
        <v/>
      </c>
      <c r="P605" s="776" t="str">
        <f t="shared" si="375"/>
        <v/>
      </c>
      <c r="Q605" s="776" t="str">
        <f t="shared" si="376"/>
        <v/>
      </c>
    </row>
    <row r="606" spans="1:17" ht="14" customHeight="1">
      <c r="A606" s="543" t="s">
        <v>2249</v>
      </c>
      <c r="B606" s="534" t="s">
        <v>2291</v>
      </c>
      <c r="C606" s="535">
        <f t="shared" ref="C606:H606" si="381">SUM(C598:C605)</f>
        <v>0</v>
      </c>
      <c r="D606" s="535">
        <f t="shared" si="381"/>
        <v>0</v>
      </c>
      <c r="E606" s="535">
        <f t="shared" si="381"/>
        <v>0</v>
      </c>
      <c r="F606" s="535">
        <f t="shared" si="381"/>
        <v>0</v>
      </c>
      <c r="G606" s="535">
        <f t="shared" si="381"/>
        <v>0</v>
      </c>
      <c r="H606" s="535">
        <f t="shared" si="381"/>
        <v>0</v>
      </c>
      <c r="I606" s="831">
        <f>+H606-G606</f>
        <v>0</v>
      </c>
      <c r="J606" s="738"/>
      <c r="K606" s="738"/>
      <c r="L606" s="738"/>
      <c r="M606" s="738"/>
      <c r="N606" s="738"/>
      <c r="O606" s="783"/>
      <c r="P606" s="783"/>
      <c r="Q606" s="783"/>
    </row>
    <row r="607" spans="1:17" ht="14" customHeight="1">
      <c r="A607" s="547"/>
      <c r="B607" s="536"/>
      <c r="C607" s="537"/>
      <c r="D607" s="537"/>
      <c r="E607" s="537"/>
      <c r="F607" s="537"/>
      <c r="G607" s="537"/>
      <c r="H607" s="537"/>
      <c r="I607" s="832"/>
      <c r="J607" s="468"/>
      <c r="K607" s="468"/>
      <c r="L607" s="468"/>
      <c r="M607" s="468"/>
      <c r="N607" s="468"/>
      <c r="O607" s="782"/>
      <c r="P607" s="782"/>
      <c r="Q607" s="782"/>
    </row>
    <row r="608" spans="1:17" ht="14" customHeight="1">
      <c r="A608" s="524" t="s">
        <v>2292</v>
      </c>
      <c r="B608" s="551" t="s">
        <v>1322</v>
      </c>
      <c r="C608" s="526"/>
      <c r="D608" s="537"/>
      <c r="E608" s="537"/>
      <c r="F608" s="537"/>
      <c r="G608" s="537"/>
      <c r="H608" s="537"/>
      <c r="I608" s="832"/>
      <c r="J608" s="468"/>
      <c r="K608" s="468"/>
      <c r="L608" s="468"/>
      <c r="M608" s="468"/>
      <c r="N608" s="468"/>
      <c r="O608" s="782"/>
      <c r="P608" s="782"/>
      <c r="Q608" s="782"/>
    </row>
    <row r="609" spans="1:17" ht="14" customHeight="1">
      <c r="A609" s="543" t="s">
        <v>2293</v>
      </c>
      <c r="B609" s="541" t="s">
        <v>2655</v>
      </c>
      <c r="C609" s="654">
        <v>0</v>
      </c>
      <c r="D609" s="654">
        <v>0</v>
      </c>
      <c r="E609" s="531">
        <f t="shared" ref="E609:E614" si="382">+C609+D609</f>
        <v>0</v>
      </c>
      <c r="F609" s="654">
        <v>0</v>
      </c>
      <c r="G609" s="531">
        <f t="shared" ref="G609:G614" si="383">+E609+F609</f>
        <v>0</v>
      </c>
      <c r="H609" s="531">
        <f>'Production Budget - DETAILED'!G678</f>
        <v>0</v>
      </c>
      <c r="I609" s="569">
        <f t="shared" ref="I609:I614" si="384">+H609-G609</f>
        <v>0</v>
      </c>
      <c r="J609" s="667"/>
      <c r="K609" s="345" t="s">
        <v>566</v>
      </c>
      <c r="L609" s="345" t="s">
        <v>566</v>
      </c>
      <c r="M609" s="345" t="s">
        <v>566</v>
      </c>
      <c r="O609" s="776" t="str">
        <f t="shared" si="374"/>
        <v/>
      </c>
      <c r="P609" s="776" t="str">
        <f t="shared" si="375"/>
        <v/>
      </c>
      <c r="Q609" s="776" t="str">
        <f t="shared" si="376"/>
        <v/>
      </c>
    </row>
    <row r="610" spans="1:17" ht="14" customHeight="1">
      <c r="A610" s="543" t="s">
        <v>2294</v>
      </c>
      <c r="B610" s="541" t="s">
        <v>2656</v>
      </c>
      <c r="C610" s="654">
        <v>0</v>
      </c>
      <c r="D610" s="654">
        <v>0</v>
      </c>
      <c r="E610" s="531">
        <f t="shared" si="382"/>
        <v>0</v>
      </c>
      <c r="F610" s="654">
        <v>0</v>
      </c>
      <c r="G610" s="531">
        <f t="shared" si="383"/>
        <v>0</v>
      </c>
      <c r="H610" s="531">
        <f>'Production Budget - DETAILED'!G679</f>
        <v>0</v>
      </c>
      <c r="I610" s="569">
        <f t="shared" si="384"/>
        <v>0</v>
      </c>
      <c r="J610" s="667"/>
      <c r="K610" s="345" t="s">
        <v>566</v>
      </c>
      <c r="L610" s="345" t="s">
        <v>566</v>
      </c>
      <c r="M610" s="345" t="s">
        <v>566</v>
      </c>
      <c r="O610" s="776" t="str">
        <f t="shared" si="374"/>
        <v/>
      </c>
      <c r="P610" s="776" t="str">
        <f t="shared" si="375"/>
        <v/>
      </c>
      <c r="Q610" s="776" t="str">
        <f t="shared" si="376"/>
        <v/>
      </c>
    </row>
    <row r="611" spans="1:17" ht="14" customHeight="1">
      <c r="A611" s="543" t="s">
        <v>2295</v>
      </c>
      <c r="B611" s="541" t="s">
        <v>2662</v>
      </c>
      <c r="C611" s="654">
        <v>0</v>
      </c>
      <c r="D611" s="654">
        <v>0</v>
      </c>
      <c r="E611" s="531">
        <f t="shared" si="382"/>
        <v>0</v>
      </c>
      <c r="F611" s="654">
        <v>0</v>
      </c>
      <c r="G611" s="531">
        <f t="shared" si="383"/>
        <v>0</v>
      </c>
      <c r="H611" s="531">
        <f>'Production Budget - DETAILED'!G680</f>
        <v>0</v>
      </c>
      <c r="I611" s="569">
        <f t="shared" si="384"/>
        <v>0</v>
      </c>
      <c r="J611" s="667"/>
      <c r="K611" s="345" t="s">
        <v>566</v>
      </c>
      <c r="L611" s="345" t="s">
        <v>566</v>
      </c>
      <c r="M611" s="345" t="s">
        <v>566</v>
      </c>
      <c r="O611" s="776" t="str">
        <f t="shared" si="374"/>
        <v/>
      </c>
      <c r="P611" s="776" t="str">
        <f t="shared" si="375"/>
        <v/>
      </c>
      <c r="Q611" s="776" t="str">
        <f t="shared" si="376"/>
        <v/>
      </c>
    </row>
    <row r="612" spans="1:17" ht="14" customHeight="1">
      <c r="A612" s="543" t="s">
        <v>2296</v>
      </c>
      <c r="B612" s="541" t="s">
        <v>2663</v>
      </c>
      <c r="C612" s="654">
        <v>0</v>
      </c>
      <c r="D612" s="654">
        <v>0</v>
      </c>
      <c r="E612" s="531">
        <f t="shared" si="382"/>
        <v>0</v>
      </c>
      <c r="F612" s="654">
        <v>0</v>
      </c>
      <c r="G612" s="531">
        <f t="shared" si="383"/>
        <v>0</v>
      </c>
      <c r="H612" s="531">
        <f>'Production Budget - DETAILED'!G681</f>
        <v>0</v>
      </c>
      <c r="I612" s="569">
        <f t="shared" si="384"/>
        <v>0</v>
      </c>
      <c r="J612" s="667"/>
      <c r="K612" s="345" t="s">
        <v>566</v>
      </c>
      <c r="L612" s="345" t="s">
        <v>566</v>
      </c>
      <c r="M612" s="345" t="s">
        <v>566</v>
      </c>
      <c r="O612" s="776" t="str">
        <f t="shared" si="374"/>
        <v/>
      </c>
      <c r="P612" s="776" t="str">
        <f t="shared" si="375"/>
        <v/>
      </c>
      <c r="Q612" s="776" t="str">
        <f t="shared" si="376"/>
        <v/>
      </c>
    </row>
    <row r="613" spans="1:17" ht="14" customHeight="1">
      <c r="A613" s="543" t="s">
        <v>2297</v>
      </c>
      <c r="B613" s="541" t="s">
        <v>1196</v>
      </c>
      <c r="C613" s="654">
        <v>0</v>
      </c>
      <c r="D613" s="654">
        <v>0</v>
      </c>
      <c r="E613" s="531">
        <f t="shared" si="382"/>
        <v>0</v>
      </c>
      <c r="F613" s="654">
        <v>0</v>
      </c>
      <c r="G613" s="531">
        <f t="shared" si="383"/>
        <v>0</v>
      </c>
      <c r="H613" s="531">
        <f>'Production Budget - DETAILED'!G682</f>
        <v>0</v>
      </c>
      <c r="I613" s="569">
        <f t="shared" si="384"/>
        <v>0</v>
      </c>
      <c r="J613" s="667"/>
      <c r="K613" s="345" t="s">
        <v>566</v>
      </c>
      <c r="L613" s="345" t="s">
        <v>566</v>
      </c>
      <c r="M613" s="345" t="s">
        <v>566</v>
      </c>
      <c r="O613" s="776" t="str">
        <f t="shared" si="374"/>
        <v/>
      </c>
      <c r="P613" s="776" t="str">
        <f t="shared" si="375"/>
        <v/>
      </c>
      <c r="Q613" s="776" t="str">
        <f t="shared" si="376"/>
        <v/>
      </c>
    </row>
    <row r="614" spans="1:17" ht="14" customHeight="1">
      <c r="A614" s="543" t="s">
        <v>2298</v>
      </c>
      <c r="B614" s="466" t="s">
        <v>1064</v>
      </c>
      <c r="C614" s="654">
        <v>0</v>
      </c>
      <c r="D614" s="654">
        <v>0</v>
      </c>
      <c r="E614" s="531">
        <f t="shared" si="382"/>
        <v>0</v>
      </c>
      <c r="F614" s="654">
        <v>0</v>
      </c>
      <c r="G614" s="531">
        <f t="shared" si="383"/>
        <v>0</v>
      </c>
      <c r="H614" s="531">
        <f>'Production Budget - DETAILED'!G683</f>
        <v>0</v>
      </c>
      <c r="I614" s="569">
        <f t="shared" si="384"/>
        <v>0</v>
      </c>
      <c r="J614" s="667"/>
      <c r="K614" s="345" t="s">
        <v>566</v>
      </c>
      <c r="L614" s="345" t="s">
        <v>566</v>
      </c>
      <c r="M614" s="345" t="s">
        <v>566</v>
      </c>
      <c r="O614" s="776" t="str">
        <f t="shared" si="374"/>
        <v/>
      </c>
      <c r="P614" s="776" t="str">
        <f t="shared" si="375"/>
        <v/>
      </c>
      <c r="Q614" s="776" t="str">
        <f t="shared" si="376"/>
        <v/>
      </c>
    </row>
    <row r="615" spans="1:17" ht="14" customHeight="1">
      <c r="A615" s="543" t="s">
        <v>2249</v>
      </c>
      <c r="B615" s="534" t="s">
        <v>2299</v>
      </c>
      <c r="C615" s="535">
        <f t="shared" ref="C615:H615" si="385">SUM(C609:C614)</f>
        <v>0</v>
      </c>
      <c r="D615" s="535">
        <f t="shared" si="385"/>
        <v>0</v>
      </c>
      <c r="E615" s="535">
        <f t="shared" si="385"/>
        <v>0</v>
      </c>
      <c r="F615" s="535">
        <f t="shared" si="385"/>
        <v>0</v>
      </c>
      <c r="G615" s="535">
        <f t="shared" si="385"/>
        <v>0</v>
      </c>
      <c r="H615" s="535">
        <f t="shared" si="385"/>
        <v>0</v>
      </c>
      <c r="I615" s="831">
        <f>+H615-G615</f>
        <v>0</v>
      </c>
      <c r="J615" s="738"/>
      <c r="K615" s="738"/>
      <c r="L615" s="738"/>
      <c r="M615" s="738"/>
      <c r="N615" s="738"/>
      <c r="O615" s="783"/>
      <c r="P615" s="783"/>
      <c r="Q615" s="783"/>
    </row>
    <row r="616" spans="1:17" ht="14" customHeight="1">
      <c r="A616" s="547"/>
      <c r="B616" s="536"/>
      <c r="C616" s="537"/>
      <c r="D616" s="537"/>
      <c r="E616" s="537"/>
      <c r="F616" s="537"/>
      <c r="G616" s="537"/>
      <c r="H616" s="537"/>
      <c r="I616" s="832"/>
      <c r="J616" s="468"/>
      <c r="K616" s="468"/>
      <c r="L616" s="468"/>
      <c r="M616" s="468"/>
      <c r="N616" s="468"/>
      <c r="O616" s="782"/>
      <c r="P616" s="782"/>
      <c r="Q616" s="782"/>
    </row>
    <row r="617" spans="1:17" ht="14" customHeight="1">
      <c r="A617" s="524" t="s">
        <v>2300</v>
      </c>
      <c r="B617" s="525" t="s">
        <v>1326</v>
      </c>
      <c r="C617" s="526"/>
      <c r="D617" s="537"/>
      <c r="E617" s="537"/>
      <c r="F617" s="537"/>
      <c r="G617" s="537"/>
      <c r="H617" s="537"/>
      <c r="I617" s="832"/>
      <c r="J617" s="468"/>
      <c r="K617" s="468"/>
      <c r="L617" s="468"/>
      <c r="M617" s="468"/>
      <c r="N617" s="468"/>
      <c r="O617" s="782"/>
      <c r="P617" s="782"/>
      <c r="Q617" s="782"/>
    </row>
    <row r="618" spans="1:17" ht="14" customHeight="1">
      <c r="A618" s="543" t="s">
        <v>2301</v>
      </c>
      <c r="B618" s="541" t="s">
        <v>2664</v>
      </c>
      <c r="C618" s="654">
        <v>0</v>
      </c>
      <c r="D618" s="654">
        <v>0</v>
      </c>
      <c r="E618" s="531">
        <f>+C618+D618</f>
        <v>0</v>
      </c>
      <c r="F618" s="654">
        <v>0</v>
      </c>
      <c r="G618" s="531">
        <f t="shared" ref="G618:G626" si="386">+E618+F618</f>
        <v>0</v>
      </c>
      <c r="H618" s="531">
        <f>'Production Budget - DETAILED'!G688</f>
        <v>0</v>
      </c>
      <c r="I618" s="569">
        <f t="shared" ref="I618:I626" si="387">+H618-G618</f>
        <v>0</v>
      </c>
      <c r="J618" s="667"/>
      <c r="K618" s="345" t="s">
        <v>566</v>
      </c>
      <c r="L618" s="345" t="s">
        <v>566</v>
      </c>
      <c r="M618" s="345" t="s">
        <v>566</v>
      </c>
      <c r="O618" s="776" t="str">
        <f t="shared" si="374"/>
        <v/>
      </c>
      <c r="P618" s="776" t="str">
        <f t="shared" si="375"/>
        <v/>
      </c>
      <c r="Q618" s="776" t="str">
        <f t="shared" si="376"/>
        <v/>
      </c>
    </row>
    <row r="619" spans="1:17" ht="14" customHeight="1">
      <c r="A619" s="543" t="s">
        <v>2302</v>
      </c>
      <c r="B619" s="541" t="s">
        <v>839</v>
      </c>
      <c r="C619" s="654">
        <v>0</v>
      </c>
      <c r="D619" s="654">
        <v>0</v>
      </c>
      <c r="E619" s="531">
        <f t="shared" ref="E619:E626" si="388">+C619+D619</f>
        <v>0</v>
      </c>
      <c r="F619" s="654">
        <v>0</v>
      </c>
      <c r="G619" s="531">
        <f t="shared" si="386"/>
        <v>0</v>
      </c>
      <c r="H619" s="531">
        <f>'Production Budget - DETAILED'!G694</f>
        <v>0</v>
      </c>
      <c r="I619" s="569">
        <f t="shared" si="387"/>
        <v>0</v>
      </c>
      <c r="J619" s="667"/>
      <c r="K619" s="345" t="s">
        <v>566</v>
      </c>
      <c r="L619" s="345" t="s">
        <v>566</v>
      </c>
      <c r="M619" s="345" t="s">
        <v>566</v>
      </c>
      <c r="O619" s="776" t="str">
        <f t="shared" si="374"/>
        <v/>
      </c>
      <c r="P619" s="776" t="str">
        <f t="shared" si="375"/>
        <v/>
      </c>
      <c r="Q619" s="776" t="str">
        <f t="shared" si="376"/>
        <v/>
      </c>
    </row>
    <row r="620" spans="1:17" ht="14" customHeight="1">
      <c r="A620" s="543" t="s">
        <v>2303</v>
      </c>
      <c r="B620" s="541" t="s">
        <v>2665</v>
      </c>
      <c r="C620" s="654">
        <v>0</v>
      </c>
      <c r="D620" s="654">
        <v>0</v>
      </c>
      <c r="E620" s="531">
        <f t="shared" si="388"/>
        <v>0</v>
      </c>
      <c r="F620" s="654">
        <v>0</v>
      </c>
      <c r="G620" s="531">
        <f t="shared" si="386"/>
        <v>0</v>
      </c>
      <c r="H620" s="531">
        <f>'Production Budget - DETAILED'!G695</f>
        <v>0</v>
      </c>
      <c r="I620" s="569">
        <f t="shared" si="387"/>
        <v>0</v>
      </c>
      <c r="J620" s="667"/>
      <c r="K620" s="345" t="s">
        <v>566</v>
      </c>
      <c r="L620" s="345" t="s">
        <v>566</v>
      </c>
      <c r="M620" s="345" t="s">
        <v>566</v>
      </c>
      <c r="O620" s="776" t="str">
        <f t="shared" si="374"/>
        <v/>
      </c>
      <c r="P620" s="776" t="str">
        <f t="shared" si="375"/>
        <v/>
      </c>
      <c r="Q620" s="776" t="str">
        <f t="shared" si="376"/>
        <v/>
      </c>
    </row>
    <row r="621" spans="1:17" ht="14" customHeight="1">
      <c r="A621" s="543" t="s">
        <v>2304</v>
      </c>
      <c r="B621" s="541" t="s">
        <v>846</v>
      </c>
      <c r="C621" s="654">
        <v>0</v>
      </c>
      <c r="D621" s="654">
        <v>0</v>
      </c>
      <c r="E621" s="531">
        <f t="shared" si="388"/>
        <v>0</v>
      </c>
      <c r="F621" s="654">
        <v>0</v>
      </c>
      <c r="G621" s="531">
        <f t="shared" si="386"/>
        <v>0</v>
      </c>
      <c r="H621" s="531">
        <f>'Production Budget - DETAILED'!G696</f>
        <v>0</v>
      </c>
      <c r="I621" s="569">
        <f t="shared" si="387"/>
        <v>0</v>
      </c>
      <c r="J621" s="667"/>
      <c r="K621" s="345" t="s">
        <v>566</v>
      </c>
      <c r="L621" s="345" t="s">
        <v>566</v>
      </c>
      <c r="M621" s="345" t="s">
        <v>566</v>
      </c>
      <c r="O621" s="776" t="str">
        <f t="shared" si="374"/>
        <v/>
      </c>
      <c r="P621" s="776" t="str">
        <f t="shared" si="375"/>
        <v/>
      </c>
      <c r="Q621" s="776" t="str">
        <f t="shared" si="376"/>
        <v/>
      </c>
    </row>
    <row r="622" spans="1:17" ht="14" customHeight="1">
      <c r="A622" s="543" t="s">
        <v>2305</v>
      </c>
      <c r="B622" s="541" t="s">
        <v>1524</v>
      </c>
      <c r="C622" s="654">
        <v>0</v>
      </c>
      <c r="D622" s="654">
        <v>0</v>
      </c>
      <c r="E622" s="531">
        <f t="shared" si="388"/>
        <v>0</v>
      </c>
      <c r="F622" s="654">
        <v>0</v>
      </c>
      <c r="G622" s="531">
        <f t="shared" si="386"/>
        <v>0</v>
      </c>
      <c r="H622" s="531">
        <f>'Production Budget - DETAILED'!G697</f>
        <v>0</v>
      </c>
      <c r="I622" s="569">
        <f t="shared" si="387"/>
        <v>0</v>
      </c>
      <c r="J622" s="667"/>
      <c r="K622" s="345" t="s">
        <v>566</v>
      </c>
      <c r="L622" s="345" t="s">
        <v>566</v>
      </c>
      <c r="M622" s="345" t="s">
        <v>566</v>
      </c>
      <c r="O622" s="776" t="str">
        <f t="shared" si="374"/>
        <v/>
      </c>
      <c r="P622" s="776" t="str">
        <f t="shared" si="375"/>
        <v/>
      </c>
      <c r="Q622" s="776" t="str">
        <f t="shared" si="376"/>
        <v/>
      </c>
    </row>
    <row r="623" spans="1:17" ht="14" customHeight="1">
      <c r="A623" s="543" t="s">
        <v>2306</v>
      </c>
      <c r="B623" s="541" t="s">
        <v>1355</v>
      </c>
      <c r="C623" s="654">
        <v>0</v>
      </c>
      <c r="D623" s="654">
        <v>0</v>
      </c>
      <c r="E623" s="531">
        <f t="shared" si="388"/>
        <v>0</v>
      </c>
      <c r="F623" s="654">
        <v>0</v>
      </c>
      <c r="G623" s="531">
        <f t="shared" si="386"/>
        <v>0</v>
      </c>
      <c r="H623" s="531">
        <f>'Production Budget - DETAILED'!G698</f>
        <v>0</v>
      </c>
      <c r="I623" s="569">
        <f t="shared" si="387"/>
        <v>0</v>
      </c>
      <c r="J623" s="667"/>
      <c r="K623" s="345" t="s">
        <v>566</v>
      </c>
      <c r="L623" s="345" t="s">
        <v>566</v>
      </c>
      <c r="M623" s="345" t="s">
        <v>566</v>
      </c>
      <c r="O623" s="776" t="str">
        <f t="shared" si="374"/>
        <v/>
      </c>
      <c r="P623" s="776" t="str">
        <f t="shared" si="375"/>
        <v/>
      </c>
      <c r="Q623" s="776" t="str">
        <f t="shared" si="376"/>
        <v/>
      </c>
    </row>
    <row r="624" spans="1:17" ht="14" customHeight="1">
      <c r="A624" s="543" t="s">
        <v>2307</v>
      </c>
      <c r="B624" s="541" t="s">
        <v>2666</v>
      </c>
      <c r="C624" s="654">
        <v>0</v>
      </c>
      <c r="D624" s="654">
        <v>0</v>
      </c>
      <c r="E624" s="531">
        <f t="shared" si="388"/>
        <v>0</v>
      </c>
      <c r="F624" s="654">
        <v>0</v>
      </c>
      <c r="G624" s="531">
        <f t="shared" si="386"/>
        <v>0</v>
      </c>
      <c r="H624" s="531">
        <f>'Production Budget - DETAILED'!G699</f>
        <v>0</v>
      </c>
      <c r="I624" s="569">
        <f t="shared" si="387"/>
        <v>0</v>
      </c>
      <c r="J624" s="667"/>
      <c r="K624" s="345" t="s">
        <v>566</v>
      </c>
      <c r="L624" s="345" t="s">
        <v>566</v>
      </c>
      <c r="M624" s="345" t="s">
        <v>566</v>
      </c>
      <c r="O624" s="776" t="str">
        <f t="shared" si="374"/>
        <v/>
      </c>
      <c r="P624" s="776" t="str">
        <f t="shared" si="375"/>
        <v/>
      </c>
      <c r="Q624" s="776" t="str">
        <f t="shared" si="376"/>
        <v/>
      </c>
    </row>
    <row r="625" spans="1:17" ht="14" customHeight="1">
      <c r="A625" s="543" t="s">
        <v>2308</v>
      </c>
      <c r="B625" s="541" t="s">
        <v>2667</v>
      </c>
      <c r="C625" s="654">
        <v>0</v>
      </c>
      <c r="D625" s="654">
        <v>0</v>
      </c>
      <c r="E625" s="531">
        <f>+C625+D625</f>
        <v>0</v>
      </c>
      <c r="F625" s="654">
        <v>0</v>
      </c>
      <c r="G625" s="531">
        <f t="shared" si="386"/>
        <v>0</v>
      </c>
      <c r="H625" s="531">
        <f>'Production Budget - DETAILED'!G700</f>
        <v>0</v>
      </c>
      <c r="I625" s="569">
        <f t="shared" si="387"/>
        <v>0</v>
      </c>
      <c r="J625" s="667"/>
      <c r="K625" s="345" t="s">
        <v>566</v>
      </c>
      <c r="L625" s="345" t="s">
        <v>566</v>
      </c>
      <c r="M625" s="345" t="s">
        <v>566</v>
      </c>
      <c r="O625" s="776" t="str">
        <f t="shared" si="374"/>
        <v/>
      </c>
      <c r="P625" s="776" t="str">
        <f t="shared" si="375"/>
        <v/>
      </c>
      <c r="Q625" s="776" t="str">
        <f t="shared" si="376"/>
        <v/>
      </c>
    </row>
    <row r="626" spans="1:17" ht="14" customHeight="1">
      <c r="A626" s="543" t="s">
        <v>2309</v>
      </c>
      <c r="B626" s="466" t="s">
        <v>1064</v>
      </c>
      <c r="C626" s="654">
        <v>0</v>
      </c>
      <c r="D626" s="654">
        <v>0</v>
      </c>
      <c r="E626" s="531">
        <f t="shared" si="388"/>
        <v>0</v>
      </c>
      <c r="F626" s="654">
        <v>0</v>
      </c>
      <c r="G626" s="531">
        <f t="shared" si="386"/>
        <v>0</v>
      </c>
      <c r="H626" s="531">
        <f>'Production Budget - DETAILED'!G701</f>
        <v>0</v>
      </c>
      <c r="I626" s="569">
        <f t="shared" si="387"/>
        <v>0</v>
      </c>
      <c r="J626" s="667"/>
      <c r="K626" s="345" t="s">
        <v>566</v>
      </c>
      <c r="L626" s="345" t="s">
        <v>566</v>
      </c>
      <c r="M626" s="345" t="s">
        <v>566</v>
      </c>
      <c r="O626" s="776" t="str">
        <f t="shared" si="374"/>
        <v/>
      </c>
      <c r="P626" s="776" t="str">
        <f t="shared" si="375"/>
        <v/>
      </c>
      <c r="Q626" s="776" t="str">
        <f t="shared" si="376"/>
        <v/>
      </c>
    </row>
    <row r="627" spans="1:17" ht="14" customHeight="1">
      <c r="A627" s="543" t="s">
        <v>2249</v>
      </c>
      <c r="B627" s="534" t="s">
        <v>2310</v>
      </c>
      <c r="C627" s="535">
        <f t="shared" ref="C627:H627" si="389">SUM(C618:C626)</f>
        <v>0</v>
      </c>
      <c r="D627" s="535">
        <f t="shared" si="389"/>
        <v>0</v>
      </c>
      <c r="E627" s="535">
        <f t="shared" si="389"/>
        <v>0</v>
      </c>
      <c r="F627" s="535">
        <f t="shared" si="389"/>
        <v>0</v>
      </c>
      <c r="G627" s="535">
        <f t="shared" si="389"/>
        <v>0</v>
      </c>
      <c r="H627" s="535">
        <f t="shared" si="389"/>
        <v>0</v>
      </c>
      <c r="I627" s="831">
        <f>+H627-G627</f>
        <v>0</v>
      </c>
      <c r="J627" s="738"/>
      <c r="K627" s="738"/>
      <c r="L627" s="738"/>
      <c r="M627" s="738"/>
      <c r="N627" s="738"/>
      <c r="O627" s="783"/>
      <c r="P627" s="783"/>
      <c r="Q627" s="783"/>
    </row>
    <row r="628" spans="1:17" ht="14" customHeight="1">
      <c r="A628" s="547"/>
      <c r="B628" s="536"/>
      <c r="C628" s="537"/>
      <c r="D628" s="537"/>
      <c r="E628" s="537"/>
      <c r="F628" s="537"/>
      <c r="G628" s="537"/>
      <c r="H628" s="537"/>
      <c r="I628" s="832"/>
      <c r="J628" s="468"/>
      <c r="K628" s="468"/>
      <c r="L628" s="468"/>
      <c r="M628" s="468"/>
      <c r="N628" s="468"/>
      <c r="O628" s="782"/>
      <c r="P628" s="782"/>
      <c r="Q628" s="782"/>
    </row>
    <row r="629" spans="1:17" ht="14" customHeight="1">
      <c r="A629" s="524" t="s">
        <v>2311</v>
      </c>
      <c r="B629" s="525" t="s">
        <v>2841</v>
      </c>
      <c r="C629" s="526"/>
      <c r="D629" s="537"/>
      <c r="E629" s="537"/>
      <c r="F629" s="537"/>
      <c r="G629" s="537"/>
      <c r="H629" s="537"/>
      <c r="I629" s="832"/>
      <c r="J629" s="468"/>
      <c r="K629" s="468"/>
      <c r="L629" s="468"/>
      <c r="M629" s="468"/>
      <c r="N629" s="468"/>
      <c r="O629" s="782"/>
      <c r="P629" s="782"/>
      <c r="Q629" s="782"/>
    </row>
    <row r="630" spans="1:17" ht="14" customHeight="1">
      <c r="A630" s="543" t="s">
        <v>2312</v>
      </c>
      <c r="B630" s="552" t="s">
        <v>2842</v>
      </c>
      <c r="C630" s="654">
        <v>0</v>
      </c>
      <c r="D630" s="654">
        <v>0</v>
      </c>
      <c r="E630" s="531">
        <f>+C630+D630</f>
        <v>0</v>
      </c>
      <c r="F630" s="654">
        <v>0</v>
      </c>
      <c r="G630" s="531">
        <f>+E630+F630</f>
        <v>0</v>
      </c>
      <c r="H630" s="531">
        <f>'Production Budget - DETAILED'!G706</f>
        <v>0</v>
      </c>
      <c r="I630" s="569">
        <f t="shared" ref="I630:I635" si="390">+H630-G630</f>
        <v>0</v>
      </c>
      <c r="J630" s="667"/>
      <c r="K630" s="345" t="s">
        <v>566</v>
      </c>
      <c r="L630" s="345" t="s">
        <v>566</v>
      </c>
      <c r="M630" s="345" t="s">
        <v>566</v>
      </c>
      <c r="O630" s="776" t="str">
        <f t="shared" si="374"/>
        <v/>
      </c>
      <c r="P630" s="776" t="str">
        <f t="shared" si="375"/>
        <v/>
      </c>
      <c r="Q630" s="776" t="str">
        <f t="shared" si="376"/>
        <v/>
      </c>
    </row>
    <row r="631" spans="1:17" ht="14" customHeight="1">
      <c r="A631" s="543" t="s">
        <v>2313</v>
      </c>
      <c r="B631" s="552" t="s">
        <v>2843</v>
      </c>
      <c r="C631" s="654">
        <v>0</v>
      </c>
      <c r="D631" s="654">
        <v>0</v>
      </c>
      <c r="E631" s="531">
        <f>+C631+D631</f>
        <v>0</v>
      </c>
      <c r="F631" s="654">
        <v>0</v>
      </c>
      <c r="G631" s="531">
        <f>+E631+F631</f>
        <v>0</v>
      </c>
      <c r="H631" s="531">
        <f>'Production Budget - DETAILED'!G711</f>
        <v>0</v>
      </c>
      <c r="I631" s="569">
        <f t="shared" si="390"/>
        <v>0</v>
      </c>
      <c r="J631" s="667"/>
      <c r="K631" s="345" t="s">
        <v>566</v>
      </c>
      <c r="L631" s="345" t="s">
        <v>566</v>
      </c>
      <c r="M631" s="345" t="s">
        <v>566</v>
      </c>
      <c r="O631" s="776" t="str">
        <f t="shared" si="374"/>
        <v/>
      </c>
      <c r="P631" s="776" t="str">
        <f t="shared" si="375"/>
        <v/>
      </c>
      <c r="Q631" s="776" t="str">
        <f t="shared" si="376"/>
        <v/>
      </c>
    </row>
    <row r="632" spans="1:17" ht="14" customHeight="1">
      <c r="A632" s="543" t="s">
        <v>2314</v>
      </c>
      <c r="B632" s="553" t="s">
        <v>1343</v>
      </c>
      <c r="C632" s="654">
        <v>0</v>
      </c>
      <c r="D632" s="654">
        <v>0</v>
      </c>
      <c r="E632" s="531">
        <f>+C632+D632</f>
        <v>0</v>
      </c>
      <c r="F632" s="654">
        <v>0</v>
      </c>
      <c r="G632" s="531">
        <f>+E632+F632</f>
        <v>0</v>
      </c>
      <c r="H632" s="531">
        <f>'Production Budget - DETAILED'!G714</f>
        <v>0</v>
      </c>
      <c r="I632" s="569">
        <f t="shared" si="390"/>
        <v>0</v>
      </c>
      <c r="J632" s="667"/>
      <c r="K632" s="345" t="s">
        <v>566</v>
      </c>
      <c r="L632" s="345" t="s">
        <v>566</v>
      </c>
      <c r="M632" s="345" t="s">
        <v>566</v>
      </c>
      <c r="O632" s="776" t="str">
        <f t="shared" si="374"/>
        <v/>
      </c>
      <c r="P632" s="776" t="str">
        <f t="shared" si="375"/>
        <v/>
      </c>
      <c r="Q632" s="776" t="str">
        <f t="shared" si="376"/>
        <v/>
      </c>
    </row>
    <row r="633" spans="1:17" ht="14" customHeight="1">
      <c r="A633" s="543" t="s">
        <v>2315</v>
      </c>
      <c r="B633" s="553" t="s">
        <v>1344</v>
      </c>
      <c r="C633" s="654">
        <v>0</v>
      </c>
      <c r="D633" s="654">
        <v>0</v>
      </c>
      <c r="E633" s="531">
        <f>+C633+D633</f>
        <v>0</v>
      </c>
      <c r="F633" s="654">
        <v>0</v>
      </c>
      <c r="G633" s="531">
        <f>+E633+F633</f>
        <v>0</v>
      </c>
      <c r="H633" s="531">
        <f>'Production Budget - DETAILED'!G715</f>
        <v>0</v>
      </c>
      <c r="I633" s="569">
        <f t="shared" si="390"/>
        <v>0</v>
      </c>
      <c r="J633" s="667"/>
      <c r="K633" s="345" t="s">
        <v>566</v>
      </c>
      <c r="L633" s="345" t="s">
        <v>566</v>
      </c>
      <c r="M633" s="345" t="s">
        <v>566</v>
      </c>
      <c r="O633" s="776" t="str">
        <f t="shared" si="374"/>
        <v/>
      </c>
      <c r="P633" s="776" t="str">
        <f t="shared" si="375"/>
        <v/>
      </c>
      <c r="Q633" s="776" t="str">
        <f t="shared" si="376"/>
        <v/>
      </c>
    </row>
    <row r="634" spans="1:17" ht="14" customHeight="1">
      <c r="A634" s="543" t="s">
        <v>2316</v>
      </c>
      <c r="B634" s="553" t="s">
        <v>897</v>
      </c>
      <c r="C634" s="654">
        <v>0</v>
      </c>
      <c r="D634" s="654">
        <v>0</v>
      </c>
      <c r="E634" s="531">
        <f>+C634+D634</f>
        <v>0</v>
      </c>
      <c r="F634" s="654">
        <v>0</v>
      </c>
      <c r="G634" s="531">
        <f>+E634+F634</f>
        <v>0</v>
      </c>
      <c r="H634" s="531">
        <f>'Production Budget - DETAILED'!G716</f>
        <v>0</v>
      </c>
      <c r="I634" s="569">
        <f t="shared" si="390"/>
        <v>0</v>
      </c>
      <c r="J634" s="667"/>
      <c r="K634" s="345" t="s">
        <v>566</v>
      </c>
      <c r="L634" s="345" t="s">
        <v>566</v>
      </c>
      <c r="M634" s="345" t="s">
        <v>566</v>
      </c>
      <c r="O634" s="776" t="str">
        <f t="shared" si="374"/>
        <v/>
      </c>
      <c r="P634" s="776" t="str">
        <f t="shared" si="375"/>
        <v/>
      </c>
      <c r="Q634" s="776" t="str">
        <f t="shared" si="376"/>
        <v/>
      </c>
    </row>
    <row r="635" spans="1:17" ht="14" customHeight="1">
      <c r="A635" s="543" t="s">
        <v>2249</v>
      </c>
      <c r="B635" s="534" t="s">
        <v>2317</v>
      </c>
      <c r="C635" s="535">
        <f t="shared" ref="C635:H635" si="391">SUM(C630:C634)</f>
        <v>0</v>
      </c>
      <c r="D635" s="535">
        <f t="shared" si="391"/>
        <v>0</v>
      </c>
      <c r="E635" s="535">
        <f t="shared" si="391"/>
        <v>0</v>
      </c>
      <c r="F635" s="535">
        <f t="shared" si="391"/>
        <v>0</v>
      </c>
      <c r="G635" s="535">
        <f t="shared" si="391"/>
        <v>0</v>
      </c>
      <c r="H635" s="535">
        <f t="shared" si="391"/>
        <v>0</v>
      </c>
      <c r="I635" s="831">
        <f t="shared" si="390"/>
        <v>0</v>
      </c>
      <c r="J635" s="738"/>
      <c r="K635" s="738"/>
      <c r="L635" s="738"/>
      <c r="M635" s="738"/>
      <c r="N635" s="738"/>
      <c r="O635" s="783"/>
      <c r="P635" s="783"/>
      <c r="Q635" s="783"/>
    </row>
    <row r="636" spans="1:17" ht="14" customHeight="1">
      <c r="A636" s="543"/>
      <c r="B636" s="536"/>
      <c r="C636" s="537"/>
      <c r="D636" s="537"/>
      <c r="E636" s="537"/>
      <c r="F636" s="537"/>
      <c r="G636" s="537"/>
      <c r="H636" s="537"/>
      <c r="I636" s="832"/>
      <c r="J636" s="468"/>
      <c r="K636" s="468"/>
      <c r="L636" s="468"/>
      <c r="M636" s="468"/>
      <c r="N636" s="468"/>
      <c r="O636" s="782"/>
      <c r="P636" s="782"/>
      <c r="Q636" s="782"/>
    </row>
    <row r="637" spans="1:17" ht="14" customHeight="1">
      <c r="A637" s="524" t="s">
        <v>2318</v>
      </c>
      <c r="B637" s="525" t="s">
        <v>1346</v>
      </c>
      <c r="C637" s="526"/>
      <c r="D637" s="537"/>
      <c r="E637" s="537"/>
      <c r="F637" s="537"/>
      <c r="G637" s="537"/>
      <c r="H637" s="537"/>
      <c r="I637" s="832"/>
      <c r="J637" s="468"/>
      <c r="K637" s="468"/>
      <c r="L637" s="468"/>
      <c r="M637" s="468"/>
      <c r="N637" s="468"/>
      <c r="O637" s="782"/>
      <c r="P637" s="782"/>
      <c r="Q637" s="782"/>
    </row>
    <row r="638" spans="1:17" ht="14" customHeight="1">
      <c r="A638" s="543" t="s">
        <v>2319</v>
      </c>
      <c r="B638" s="541" t="s">
        <v>2669</v>
      </c>
      <c r="C638" s="654">
        <v>0</v>
      </c>
      <c r="D638" s="654">
        <v>0</v>
      </c>
      <c r="E638" s="531">
        <f>+C638+D638</f>
        <v>0</v>
      </c>
      <c r="F638" s="654">
        <v>0</v>
      </c>
      <c r="G638" s="531">
        <f t="shared" ref="G638:G652" si="392">+E638+F638</f>
        <v>0</v>
      </c>
      <c r="H638" s="531">
        <f>'Production Budget - DETAILED'!G721</f>
        <v>0</v>
      </c>
      <c r="I638" s="569">
        <f t="shared" ref="I638:I652" si="393">+H638-G638</f>
        <v>0</v>
      </c>
      <c r="J638" s="667"/>
      <c r="K638" s="345" t="s">
        <v>566</v>
      </c>
      <c r="L638" s="345" t="s">
        <v>566</v>
      </c>
      <c r="M638" s="345" t="s">
        <v>566</v>
      </c>
      <c r="O638" s="776" t="str">
        <f t="shared" si="374"/>
        <v/>
      </c>
      <c r="P638" s="776" t="str">
        <f t="shared" si="375"/>
        <v/>
      </c>
      <c r="Q638" s="776" t="str">
        <f t="shared" si="376"/>
        <v/>
      </c>
    </row>
    <row r="639" spans="1:17" ht="14" customHeight="1">
      <c r="A639" s="543" t="s">
        <v>2320</v>
      </c>
      <c r="B639" s="541" t="s">
        <v>2666</v>
      </c>
      <c r="C639" s="654">
        <v>0</v>
      </c>
      <c r="D639" s="654">
        <v>0</v>
      </c>
      <c r="E639" s="531">
        <f t="shared" ref="E639:E652" si="394">+C639+D639</f>
        <v>0</v>
      </c>
      <c r="F639" s="654">
        <v>0</v>
      </c>
      <c r="G639" s="531">
        <f t="shared" si="392"/>
        <v>0</v>
      </c>
      <c r="H639" s="531">
        <f>'Production Budget - DETAILED'!G722</f>
        <v>0</v>
      </c>
      <c r="I639" s="569">
        <f t="shared" si="393"/>
        <v>0</v>
      </c>
      <c r="J639" s="667"/>
      <c r="K639" s="345" t="s">
        <v>566</v>
      </c>
      <c r="L639" s="345" t="s">
        <v>566</v>
      </c>
      <c r="M639" s="345" t="s">
        <v>566</v>
      </c>
      <c r="O639" s="776" t="str">
        <f t="shared" si="374"/>
        <v/>
      </c>
      <c r="P639" s="776" t="str">
        <f t="shared" si="375"/>
        <v/>
      </c>
      <c r="Q639" s="776" t="str">
        <f t="shared" si="376"/>
        <v/>
      </c>
    </row>
    <row r="640" spans="1:17" ht="14" customHeight="1">
      <c r="A640" s="543" t="s">
        <v>2321</v>
      </c>
      <c r="B640" s="541" t="s">
        <v>2670</v>
      </c>
      <c r="C640" s="654">
        <v>0</v>
      </c>
      <c r="D640" s="654">
        <v>0</v>
      </c>
      <c r="E640" s="531">
        <f t="shared" si="394"/>
        <v>0</v>
      </c>
      <c r="F640" s="654">
        <v>0</v>
      </c>
      <c r="G640" s="531">
        <f t="shared" si="392"/>
        <v>0</v>
      </c>
      <c r="H640" s="531">
        <f>'Production Budget - DETAILED'!G723</f>
        <v>0</v>
      </c>
      <c r="I640" s="569">
        <f t="shared" si="393"/>
        <v>0</v>
      </c>
      <c r="J640" s="667"/>
      <c r="K640" s="345" t="s">
        <v>566</v>
      </c>
      <c r="L640" s="345" t="s">
        <v>566</v>
      </c>
      <c r="M640" s="345" t="s">
        <v>566</v>
      </c>
      <c r="O640" s="776" t="str">
        <f t="shared" si="374"/>
        <v/>
      </c>
      <c r="P640" s="776" t="str">
        <f t="shared" si="375"/>
        <v/>
      </c>
      <c r="Q640" s="776" t="str">
        <f t="shared" si="376"/>
        <v/>
      </c>
    </row>
    <row r="641" spans="1:17" ht="14" customHeight="1">
      <c r="A641" s="543" t="s">
        <v>2322</v>
      </c>
      <c r="B641" s="541" t="s">
        <v>2323</v>
      </c>
      <c r="C641" s="654">
        <v>0</v>
      </c>
      <c r="D641" s="654">
        <v>0</v>
      </c>
      <c r="E641" s="531">
        <f t="shared" si="394"/>
        <v>0</v>
      </c>
      <c r="F641" s="654">
        <v>0</v>
      </c>
      <c r="G641" s="531">
        <f t="shared" si="392"/>
        <v>0</v>
      </c>
      <c r="H641" s="531">
        <f>'Production Budget - DETAILED'!G724</f>
        <v>0</v>
      </c>
      <c r="I641" s="569">
        <f t="shared" si="393"/>
        <v>0</v>
      </c>
      <c r="J641" s="667"/>
      <c r="K641" s="345" t="s">
        <v>566</v>
      </c>
      <c r="L641" s="345" t="s">
        <v>566</v>
      </c>
      <c r="M641" s="345" t="s">
        <v>566</v>
      </c>
      <c r="O641" s="776" t="str">
        <f t="shared" si="374"/>
        <v/>
      </c>
      <c r="P641" s="776" t="str">
        <f t="shared" si="375"/>
        <v/>
      </c>
      <c r="Q641" s="776" t="str">
        <f t="shared" si="376"/>
        <v/>
      </c>
    </row>
    <row r="642" spans="1:17" ht="14" customHeight="1">
      <c r="A642" s="543" t="s">
        <v>2324</v>
      </c>
      <c r="B642" s="541" t="s">
        <v>2671</v>
      </c>
      <c r="C642" s="654">
        <v>0</v>
      </c>
      <c r="D642" s="654">
        <v>0</v>
      </c>
      <c r="E642" s="531">
        <f t="shared" si="394"/>
        <v>0</v>
      </c>
      <c r="F642" s="654">
        <v>0</v>
      </c>
      <c r="G642" s="531">
        <f t="shared" si="392"/>
        <v>0</v>
      </c>
      <c r="H642" s="531">
        <f>'Production Budget - DETAILED'!G725</f>
        <v>0</v>
      </c>
      <c r="I642" s="569">
        <f t="shared" si="393"/>
        <v>0</v>
      </c>
      <c r="J642" s="667"/>
      <c r="K642" s="345" t="s">
        <v>566</v>
      </c>
      <c r="L642" s="345" t="s">
        <v>566</v>
      </c>
      <c r="M642" s="345" t="s">
        <v>566</v>
      </c>
      <c r="O642" s="776" t="str">
        <f t="shared" si="374"/>
        <v/>
      </c>
      <c r="P642" s="776" t="str">
        <f t="shared" si="375"/>
        <v/>
      </c>
      <c r="Q642" s="776" t="str">
        <f t="shared" si="376"/>
        <v/>
      </c>
    </row>
    <row r="643" spans="1:17" ht="14" customHeight="1">
      <c r="A643" s="543" t="s">
        <v>2325</v>
      </c>
      <c r="B643" s="541" t="s">
        <v>2672</v>
      </c>
      <c r="C643" s="654">
        <v>0</v>
      </c>
      <c r="D643" s="654">
        <v>0</v>
      </c>
      <c r="E643" s="531">
        <f t="shared" si="394"/>
        <v>0</v>
      </c>
      <c r="F643" s="654">
        <v>0</v>
      </c>
      <c r="G643" s="531">
        <f t="shared" si="392"/>
        <v>0</v>
      </c>
      <c r="H643" s="531">
        <f>'Production Budget - DETAILED'!G726</f>
        <v>0</v>
      </c>
      <c r="I643" s="569">
        <f t="shared" si="393"/>
        <v>0</v>
      </c>
      <c r="J643" s="667"/>
      <c r="K643" s="345" t="s">
        <v>566</v>
      </c>
      <c r="L643" s="345" t="s">
        <v>566</v>
      </c>
      <c r="M643" s="345" t="s">
        <v>566</v>
      </c>
      <c r="O643" s="776" t="str">
        <f t="shared" si="374"/>
        <v/>
      </c>
      <c r="P643" s="776" t="str">
        <f t="shared" si="375"/>
        <v/>
      </c>
      <c r="Q643" s="776" t="str">
        <f t="shared" si="376"/>
        <v/>
      </c>
    </row>
    <row r="644" spans="1:17" ht="14" customHeight="1">
      <c r="A644" s="543" t="s">
        <v>2326</v>
      </c>
      <c r="B644" s="541" t="s">
        <v>2673</v>
      </c>
      <c r="C644" s="654">
        <v>0</v>
      </c>
      <c r="D644" s="654">
        <v>0</v>
      </c>
      <c r="E644" s="531">
        <f t="shared" si="394"/>
        <v>0</v>
      </c>
      <c r="F644" s="654">
        <v>0</v>
      </c>
      <c r="G644" s="531">
        <f t="shared" si="392"/>
        <v>0</v>
      </c>
      <c r="H644" s="531">
        <f>'Production Budget - DETAILED'!G727</f>
        <v>0</v>
      </c>
      <c r="I644" s="569">
        <f t="shared" si="393"/>
        <v>0</v>
      </c>
      <c r="J644" s="667"/>
      <c r="K644" s="345" t="s">
        <v>566</v>
      </c>
      <c r="L644" s="345" t="s">
        <v>566</v>
      </c>
      <c r="M644" s="345" t="s">
        <v>566</v>
      </c>
      <c r="O644" s="776" t="str">
        <f t="shared" si="374"/>
        <v/>
      </c>
      <c r="P644" s="776" t="str">
        <f t="shared" si="375"/>
        <v/>
      </c>
      <c r="Q644" s="776" t="str">
        <f t="shared" si="376"/>
        <v/>
      </c>
    </row>
    <row r="645" spans="1:17" ht="14" customHeight="1">
      <c r="A645" s="543" t="s">
        <v>2327</v>
      </c>
      <c r="B645" s="541" t="s">
        <v>2674</v>
      </c>
      <c r="C645" s="654">
        <v>0</v>
      </c>
      <c r="D645" s="654">
        <v>0</v>
      </c>
      <c r="E645" s="531">
        <f t="shared" si="394"/>
        <v>0</v>
      </c>
      <c r="F645" s="654">
        <v>0</v>
      </c>
      <c r="G645" s="531">
        <f t="shared" si="392"/>
        <v>0</v>
      </c>
      <c r="H645" s="531">
        <f>'Production Budget - DETAILED'!G728</f>
        <v>0</v>
      </c>
      <c r="I645" s="569">
        <f t="shared" si="393"/>
        <v>0</v>
      </c>
      <c r="J645" s="667"/>
      <c r="K645" s="345" t="s">
        <v>566</v>
      </c>
      <c r="L645" s="345" t="s">
        <v>566</v>
      </c>
      <c r="M645" s="345" t="s">
        <v>566</v>
      </c>
      <c r="O645" s="776" t="str">
        <f t="shared" si="374"/>
        <v/>
      </c>
      <c r="P645" s="776" t="str">
        <f t="shared" si="375"/>
        <v/>
      </c>
      <c r="Q645" s="776" t="str">
        <f t="shared" si="376"/>
        <v/>
      </c>
    </row>
    <row r="646" spans="1:17" ht="14" customHeight="1">
      <c r="A646" s="543" t="s">
        <v>2328</v>
      </c>
      <c r="B646" s="541" t="s">
        <v>2675</v>
      </c>
      <c r="C646" s="654">
        <v>0</v>
      </c>
      <c r="D646" s="654">
        <v>0</v>
      </c>
      <c r="E646" s="531">
        <f t="shared" si="394"/>
        <v>0</v>
      </c>
      <c r="F646" s="654">
        <v>0</v>
      </c>
      <c r="G646" s="531">
        <f t="shared" si="392"/>
        <v>0</v>
      </c>
      <c r="H646" s="531">
        <f>'Production Budget - DETAILED'!G729</f>
        <v>0</v>
      </c>
      <c r="I646" s="569">
        <f t="shared" si="393"/>
        <v>0</v>
      </c>
      <c r="J646" s="667"/>
      <c r="K646" s="345" t="s">
        <v>566</v>
      </c>
      <c r="L646" s="345" t="s">
        <v>566</v>
      </c>
      <c r="M646" s="345" t="s">
        <v>566</v>
      </c>
      <c r="O646" s="776" t="str">
        <f t="shared" si="374"/>
        <v/>
      </c>
      <c r="P646" s="776" t="str">
        <f t="shared" si="375"/>
        <v/>
      </c>
      <c r="Q646" s="776" t="str">
        <f t="shared" si="376"/>
        <v/>
      </c>
    </row>
    <row r="647" spans="1:17" ht="14" customHeight="1">
      <c r="A647" s="543" t="s">
        <v>2329</v>
      </c>
      <c r="B647" s="541" t="s">
        <v>1612</v>
      </c>
      <c r="C647" s="654">
        <v>0</v>
      </c>
      <c r="D647" s="654">
        <v>0</v>
      </c>
      <c r="E647" s="531">
        <f t="shared" si="394"/>
        <v>0</v>
      </c>
      <c r="F647" s="654">
        <v>0</v>
      </c>
      <c r="G647" s="531">
        <f t="shared" si="392"/>
        <v>0</v>
      </c>
      <c r="H647" s="531">
        <f>'Production Budget - DETAILED'!G732</f>
        <v>0</v>
      </c>
      <c r="I647" s="569">
        <f t="shared" si="393"/>
        <v>0</v>
      </c>
      <c r="J647" s="667"/>
      <c r="K647" s="345" t="s">
        <v>566</v>
      </c>
      <c r="L647" s="345" t="s">
        <v>566</v>
      </c>
      <c r="M647" s="345" t="s">
        <v>566</v>
      </c>
      <c r="O647" s="776" t="str">
        <f t="shared" si="374"/>
        <v/>
      </c>
      <c r="P647" s="776" t="str">
        <f t="shared" si="375"/>
        <v/>
      </c>
      <c r="Q647" s="776" t="str">
        <f t="shared" si="376"/>
        <v/>
      </c>
    </row>
    <row r="648" spans="1:17" ht="14" customHeight="1">
      <c r="A648" s="543" t="s">
        <v>2330</v>
      </c>
      <c r="B648" s="541" t="s">
        <v>2676</v>
      </c>
      <c r="C648" s="654">
        <v>0</v>
      </c>
      <c r="D648" s="654">
        <v>0</v>
      </c>
      <c r="E648" s="531">
        <f t="shared" si="394"/>
        <v>0</v>
      </c>
      <c r="F648" s="654">
        <v>0</v>
      </c>
      <c r="G648" s="531">
        <f t="shared" si="392"/>
        <v>0</v>
      </c>
      <c r="H648" s="531">
        <f>'Production Budget - DETAILED'!G733</f>
        <v>0</v>
      </c>
      <c r="I648" s="569">
        <f t="shared" si="393"/>
        <v>0</v>
      </c>
      <c r="J648" s="667"/>
      <c r="K648" s="345" t="s">
        <v>566</v>
      </c>
      <c r="L648" s="345" t="s">
        <v>566</v>
      </c>
      <c r="M648" s="345" t="s">
        <v>566</v>
      </c>
      <c r="O648" s="776" t="str">
        <f t="shared" si="374"/>
        <v/>
      </c>
      <c r="P648" s="776" t="str">
        <f t="shared" si="375"/>
        <v/>
      </c>
      <c r="Q648" s="776" t="str">
        <f t="shared" si="376"/>
        <v/>
      </c>
    </row>
    <row r="649" spans="1:17" ht="14" customHeight="1">
      <c r="A649" s="543" t="s">
        <v>2331</v>
      </c>
      <c r="B649" s="541" t="s">
        <v>2677</v>
      </c>
      <c r="C649" s="654">
        <v>0</v>
      </c>
      <c r="D649" s="654">
        <v>0</v>
      </c>
      <c r="E649" s="531">
        <f t="shared" si="394"/>
        <v>0</v>
      </c>
      <c r="F649" s="654">
        <v>0</v>
      </c>
      <c r="G649" s="531">
        <f t="shared" si="392"/>
        <v>0</v>
      </c>
      <c r="H649" s="531">
        <f>'Production Budget - DETAILED'!G734</f>
        <v>0</v>
      </c>
      <c r="I649" s="569">
        <f t="shared" si="393"/>
        <v>0</v>
      </c>
      <c r="J649" s="667"/>
      <c r="K649" s="345" t="s">
        <v>566</v>
      </c>
      <c r="L649" s="345" t="s">
        <v>566</v>
      </c>
      <c r="M649" s="345" t="s">
        <v>566</v>
      </c>
      <c r="O649" s="776" t="str">
        <f t="shared" si="374"/>
        <v/>
      </c>
      <c r="P649" s="776" t="str">
        <f t="shared" si="375"/>
        <v/>
      </c>
      <c r="Q649" s="776" t="str">
        <f t="shared" si="376"/>
        <v/>
      </c>
    </row>
    <row r="650" spans="1:17" ht="14" customHeight="1">
      <c r="A650" s="543" t="s">
        <v>2332</v>
      </c>
      <c r="B650" s="541" t="s">
        <v>2678</v>
      </c>
      <c r="C650" s="654">
        <v>0</v>
      </c>
      <c r="D650" s="654">
        <v>0</v>
      </c>
      <c r="E650" s="531">
        <f>+C650+D650</f>
        <v>0</v>
      </c>
      <c r="F650" s="654">
        <v>0</v>
      </c>
      <c r="G650" s="531">
        <f t="shared" si="392"/>
        <v>0</v>
      </c>
      <c r="H650" s="531">
        <f>'Production Budget - DETAILED'!G736</f>
        <v>0</v>
      </c>
      <c r="I650" s="569">
        <f>+H650-G650</f>
        <v>0</v>
      </c>
      <c r="J650" s="667"/>
      <c r="K650" s="345" t="s">
        <v>566</v>
      </c>
      <c r="L650" s="345" t="s">
        <v>566</v>
      </c>
      <c r="M650" s="345" t="s">
        <v>566</v>
      </c>
      <c r="O650" s="776" t="str">
        <f t="shared" ref="O650:O716" si="395">IF(OR(K650="Oui",K650="Yes"),G650,"")</f>
        <v/>
      </c>
      <c r="P650" s="776" t="str">
        <f t="shared" ref="P650:P716" si="396">IF(OR(L650="Oui",L650="Yes"),G650,"")</f>
        <v/>
      </c>
      <c r="Q650" s="776" t="str">
        <f t="shared" ref="Q650:Q716" si="397">IF(OR(M650="Oui",M650="Yes"),G650,"")</f>
        <v/>
      </c>
    </row>
    <row r="651" spans="1:17" ht="14" customHeight="1">
      <c r="A651" s="543" t="s">
        <v>2333</v>
      </c>
      <c r="B651" s="541" t="s">
        <v>2679</v>
      </c>
      <c r="C651" s="654">
        <v>0</v>
      </c>
      <c r="D651" s="654">
        <v>0</v>
      </c>
      <c r="E651" s="531">
        <f t="shared" si="394"/>
        <v>0</v>
      </c>
      <c r="F651" s="654">
        <v>0</v>
      </c>
      <c r="G651" s="531">
        <f t="shared" si="392"/>
        <v>0</v>
      </c>
      <c r="H651" s="531">
        <f>'Production Budget - DETAILED'!G737</f>
        <v>0</v>
      </c>
      <c r="I651" s="569">
        <f t="shared" si="393"/>
        <v>0</v>
      </c>
      <c r="J651" s="667"/>
      <c r="K651" s="345" t="s">
        <v>566</v>
      </c>
      <c r="L651" s="345" t="s">
        <v>566</v>
      </c>
      <c r="M651" s="345" t="s">
        <v>566</v>
      </c>
      <c r="O651" s="776" t="str">
        <f t="shared" si="395"/>
        <v/>
      </c>
      <c r="P651" s="776" t="str">
        <f t="shared" si="396"/>
        <v/>
      </c>
      <c r="Q651" s="776" t="str">
        <f t="shared" si="397"/>
        <v/>
      </c>
    </row>
    <row r="652" spans="1:17" ht="13.5" customHeight="1">
      <c r="A652" s="543" t="s">
        <v>2334</v>
      </c>
      <c r="B652" s="466" t="s">
        <v>1064</v>
      </c>
      <c r="C652" s="654">
        <v>0</v>
      </c>
      <c r="D652" s="654">
        <v>0</v>
      </c>
      <c r="E652" s="531">
        <f t="shared" si="394"/>
        <v>0</v>
      </c>
      <c r="F652" s="654">
        <v>0</v>
      </c>
      <c r="G652" s="531">
        <f t="shared" si="392"/>
        <v>0</v>
      </c>
      <c r="H652" s="531">
        <f>'Production Budget - DETAILED'!G740</f>
        <v>0</v>
      </c>
      <c r="I652" s="569">
        <f t="shared" si="393"/>
        <v>0</v>
      </c>
      <c r="J652" s="667"/>
      <c r="K652" s="345" t="s">
        <v>566</v>
      </c>
      <c r="L652" s="345" t="s">
        <v>566</v>
      </c>
      <c r="M652" s="345" t="s">
        <v>566</v>
      </c>
      <c r="O652" s="776" t="str">
        <f t="shared" si="395"/>
        <v/>
      </c>
      <c r="P652" s="776" t="str">
        <f t="shared" si="396"/>
        <v/>
      </c>
      <c r="Q652" s="776" t="str">
        <f t="shared" si="397"/>
        <v/>
      </c>
    </row>
    <row r="653" spans="1:17" ht="14" customHeight="1">
      <c r="A653" s="543" t="s">
        <v>2249</v>
      </c>
      <c r="B653" s="534" t="s">
        <v>2335</v>
      </c>
      <c r="C653" s="535">
        <f t="shared" ref="C653:H653" si="398">SUM(C638:C652)</f>
        <v>0</v>
      </c>
      <c r="D653" s="535">
        <f t="shared" si="398"/>
        <v>0</v>
      </c>
      <c r="E653" s="535">
        <f t="shared" si="398"/>
        <v>0</v>
      </c>
      <c r="F653" s="535">
        <f t="shared" si="398"/>
        <v>0</v>
      </c>
      <c r="G653" s="535">
        <f t="shared" si="398"/>
        <v>0</v>
      </c>
      <c r="H653" s="535">
        <f t="shared" si="398"/>
        <v>0</v>
      </c>
      <c r="I653" s="831">
        <f>+H653-G653</f>
        <v>0</v>
      </c>
      <c r="J653" s="738"/>
      <c r="K653" s="738"/>
      <c r="L653" s="738"/>
      <c r="M653" s="738"/>
      <c r="N653" s="738"/>
      <c r="O653" s="783"/>
      <c r="P653" s="783"/>
      <c r="Q653" s="783"/>
    </row>
    <row r="654" spans="1:17" ht="13" customHeight="1">
      <c r="A654" s="543"/>
      <c r="B654" s="536"/>
      <c r="C654" s="548"/>
      <c r="D654" s="548"/>
      <c r="E654" s="548"/>
      <c r="F654" s="548"/>
      <c r="G654" s="548"/>
      <c r="H654" s="548"/>
      <c r="I654" s="833"/>
      <c r="J654" s="468"/>
      <c r="K654" s="468"/>
      <c r="L654" s="468"/>
      <c r="M654" s="468"/>
      <c r="N654" s="468"/>
      <c r="O654" s="782"/>
      <c r="P654" s="782"/>
      <c r="Q654" s="782"/>
    </row>
    <row r="655" spans="1:17" ht="25" customHeight="1" thickBot="1">
      <c r="A655" s="543"/>
      <c r="B655" s="554" t="s">
        <v>2829</v>
      </c>
      <c r="C655" s="548"/>
      <c r="D655" s="548"/>
      <c r="E655" s="548"/>
      <c r="F655" s="548"/>
      <c r="G655" s="548"/>
      <c r="H655" s="548"/>
      <c r="I655" s="833"/>
      <c r="J655" s="468"/>
      <c r="K655" s="468"/>
      <c r="L655" s="468"/>
      <c r="M655" s="468"/>
      <c r="N655" s="468"/>
      <c r="O655" s="782"/>
      <c r="P655" s="782"/>
      <c r="Q655" s="782"/>
    </row>
    <row r="656" spans="1:17" ht="14" hidden="1" customHeight="1">
      <c r="A656" s="524">
        <v>52</v>
      </c>
      <c r="B656" s="525" t="s">
        <v>1365</v>
      </c>
      <c r="C656" s="526"/>
      <c r="D656" s="548"/>
      <c r="E656" s="548"/>
      <c r="F656" s="548"/>
      <c r="G656" s="548"/>
      <c r="H656" s="548"/>
      <c r="I656" s="833"/>
      <c r="J656" s="601"/>
      <c r="K656" s="468"/>
      <c r="L656" s="468"/>
      <c r="M656" s="468"/>
      <c r="N656" s="468"/>
      <c r="O656" s="782"/>
      <c r="P656" s="782"/>
      <c r="Q656" s="782"/>
    </row>
    <row r="657" spans="1:17" ht="14" hidden="1" customHeight="1">
      <c r="A657" s="555" t="s">
        <v>2812</v>
      </c>
      <c r="B657" s="541" t="s">
        <v>1366</v>
      </c>
      <c r="C657" s="654">
        <v>0</v>
      </c>
      <c r="D657" s="654">
        <v>0</v>
      </c>
      <c r="E657" s="556">
        <f t="shared" ref="E657:E663" si="399">+C657+D657</f>
        <v>0</v>
      </c>
      <c r="F657" s="654">
        <v>0</v>
      </c>
      <c r="G657" s="556">
        <f t="shared" ref="G657:G663" si="400">+E657+F657</f>
        <v>0</v>
      </c>
      <c r="H657" s="531">
        <f>'Production Budget - DETAILED'!G745</f>
        <v>0</v>
      </c>
      <c r="I657" s="835">
        <f t="shared" ref="I657:I664" si="401">+H657-G657</f>
        <v>0</v>
      </c>
      <c r="J657" s="667"/>
      <c r="K657" s="345" t="s">
        <v>566</v>
      </c>
      <c r="L657" s="345" t="s">
        <v>566</v>
      </c>
      <c r="M657" s="345" t="s">
        <v>566</v>
      </c>
      <c r="O657" s="776" t="str">
        <f t="shared" si="395"/>
        <v/>
      </c>
      <c r="P657" s="776" t="str">
        <f t="shared" si="396"/>
        <v/>
      </c>
      <c r="Q657" s="776" t="str">
        <f t="shared" si="397"/>
        <v/>
      </c>
    </row>
    <row r="658" spans="1:17" ht="14" hidden="1" customHeight="1">
      <c r="A658" s="543" t="s">
        <v>2813</v>
      </c>
      <c r="B658" s="541" t="s">
        <v>1367</v>
      </c>
      <c r="C658" s="654">
        <v>0</v>
      </c>
      <c r="D658" s="654">
        <v>0</v>
      </c>
      <c r="E658" s="556">
        <f t="shared" si="399"/>
        <v>0</v>
      </c>
      <c r="F658" s="654">
        <v>0</v>
      </c>
      <c r="G658" s="556">
        <f t="shared" si="400"/>
        <v>0</v>
      </c>
      <c r="H658" s="531">
        <f>'Production Budget - DETAILED'!G746</f>
        <v>0</v>
      </c>
      <c r="I658" s="835">
        <f t="shared" si="401"/>
        <v>0</v>
      </c>
      <c r="J658" s="667"/>
      <c r="K658" s="345" t="s">
        <v>566</v>
      </c>
      <c r="L658" s="345" t="s">
        <v>566</v>
      </c>
      <c r="M658" s="345" t="s">
        <v>566</v>
      </c>
      <c r="O658" s="776" t="str">
        <f t="shared" si="395"/>
        <v/>
      </c>
      <c r="P658" s="776" t="str">
        <f t="shared" si="396"/>
        <v/>
      </c>
      <c r="Q658" s="776" t="str">
        <f t="shared" si="397"/>
        <v/>
      </c>
    </row>
    <row r="659" spans="1:17" ht="14" hidden="1" customHeight="1">
      <c r="A659" s="543" t="s">
        <v>2814</v>
      </c>
      <c r="B659" s="541" t="s">
        <v>1368</v>
      </c>
      <c r="C659" s="654">
        <v>0</v>
      </c>
      <c r="D659" s="654">
        <v>0</v>
      </c>
      <c r="E659" s="556">
        <f t="shared" si="399"/>
        <v>0</v>
      </c>
      <c r="F659" s="654">
        <v>0</v>
      </c>
      <c r="G659" s="556">
        <f t="shared" si="400"/>
        <v>0</v>
      </c>
      <c r="H659" s="531">
        <f>'Production Budget - DETAILED'!G747</f>
        <v>0</v>
      </c>
      <c r="I659" s="835">
        <f t="shared" si="401"/>
        <v>0</v>
      </c>
      <c r="J659" s="667"/>
      <c r="K659" s="345" t="s">
        <v>566</v>
      </c>
      <c r="L659" s="345" t="s">
        <v>566</v>
      </c>
      <c r="M659" s="345" t="s">
        <v>566</v>
      </c>
      <c r="O659" s="776" t="str">
        <f t="shared" si="395"/>
        <v/>
      </c>
      <c r="P659" s="776" t="str">
        <f t="shared" si="396"/>
        <v/>
      </c>
      <c r="Q659" s="776" t="str">
        <f t="shared" si="397"/>
        <v/>
      </c>
    </row>
    <row r="660" spans="1:17" ht="14" hidden="1" customHeight="1">
      <c r="A660" s="543" t="s">
        <v>2815</v>
      </c>
      <c r="B660" s="541" t="s">
        <v>1369</v>
      </c>
      <c r="C660" s="654">
        <v>0</v>
      </c>
      <c r="D660" s="654">
        <v>0</v>
      </c>
      <c r="E660" s="556">
        <f t="shared" si="399"/>
        <v>0</v>
      </c>
      <c r="F660" s="654">
        <v>0</v>
      </c>
      <c r="G660" s="556">
        <f t="shared" si="400"/>
        <v>0</v>
      </c>
      <c r="H660" s="531">
        <f>'Production Budget - DETAILED'!G748</f>
        <v>0</v>
      </c>
      <c r="I660" s="835">
        <f t="shared" si="401"/>
        <v>0</v>
      </c>
      <c r="J660" s="667"/>
      <c r="K660" s="345" t="s">
        <v>566</v>
      </c>
      <c r="L660" s="345" t="s">
        <v>566</v>
      </c>
      <c r="M660" s="345" t="s">
        <v>566</v>
      </c>
      <c r="O660" s="776" t="str">
        <f t="shared" si="395"/>
        <v/>
      </c>
      <c r="P660" s="776" t="str">
        <f t="shared" si="396"/>
        <v/>
      </c>
      <c r="Q660" s="776" t="str">
        <f t="shared" si="397"/>
        <v/>
      </c>
    </row>
    <row r="661" spans="1:17" ht="14" hidden="1" customHeight="1">
      <c r="A661" s="555" t="s">
        <v>2816</v>
      </c>
      <c r="B661" s="541" t="s">
        <v>1370</v>
      </c>
      <c r="C661" s="654">
        <v>0</v>
      </c>
      <c r="D661" s="654">
        <v>0</v>
      </c>
      <c r="E661" s="556">
        <f t="shared" ref="E661" si="402">+C661+D661</f>
        <v>0</v>
      </c>
      <c r="F661" s="654">
        <v>0</v>
      </c>
      <c r="G661" s="556">
        <f t="shared" ref="G661" si="403">+E661+F661</f>
        <v>0</v>
      </c>
      <c r="H661" s="531">
        <f>'Production Budget - DETAILED'!G749</f>
        <v>0</v>
      </c>
      <c r="I661" s="835">
        <f t="shared" ref="I661" si="404">+H661-G661</f>
        <v>0</v>
      </c>
      <c r="J661" s="667"/>
      <c r="K661" s="345" t="s">
        <v>566</v>
      </c>
      <c r="L661" s="345" t="s">
        <v>566</v>
      </c>
      <c r="M661" s="345" t="s">
        <v>566</v>
      </c>
      <c r="O661" s="776" t="str">
        <f t="shared" ref="O661" si="405">IF(OR(K661="Oui",K661="Yes"),G661,"")</f>
        <v/>
      </c>
      <c r="P661" s="776" t="str">
        <f t="shared" ref="P661" si="406">IF(OR(L661="Oui",L661="Yes"),G661,"")</f>
        <v/>
      </c>
      <c r="Q661" s="776" t="str">
        <f t="shared" ref="Q661" si="407">IF(OR(M661="Oui",M661="Yes"),G661,"")</f>
        <v/>
      </c>
    </row>
    <row r="662" spans="1:17" ht="14" hidden="1" customHeight="1">
      <c r="A662" s="555" t="s">
        <v>2967</v>
      </c>
      <c r="B662" s="541" t="s">
        <v>915</v>
      </c>
      <c r="C662" s="654">
        <v>0</v>
      </c>
      <c r="D662" s="654">
        <v>0</v>
      </c>
      <c r="E662" s="556">
        <f t="shared" si="399"/>
        <v>0</v>
      </c>
      <c r="F662" s="654">
        <v>0</v>
      </c>
      <c r="G662" s="556">
        <f t="shared" si="400"/>
        <v>0</v>
      </c>
      <c r="H662" s="531">
        <f>'Production Budget - DETAILED'!G750</f>
        <v>0</v>
      </c>
      <c r="I662" s="835">
        <f t="shared" si="401"/>
        <v>0</v>
      </c>
      <c r="J662" s="667"/>
      <c r="K662" s="345" t="s">
        <v>566</v>
      </c>
      <c r="L662" s="345" t="s">
        <v>566</v>
      </c>
      <c r="M662" s="345" t="s">
        <v>566</v>
      </c>
      <c r="O662" s="776" t="str">
        <f t="shared" si="395"/>
        <v/>
      </c>
      <c r="P662" s="776" t="str">
        <f t="shared" si="396"/>
        <v/>
      </c>
      <c r="Q662" s="776" t="str">
        <f t="shared" si="397"/>
        <v/>
      </c>
    </row>
    <row r="663" spans="1:17" ht="14" hidden="1" customHeight="1">
      <c r="A663" s="543" t="s">
        <v>2817</v>
      </c>
      <c r="B663" s="541" t="s">
        <v>897</v>
      </c>
      <c r="C663" s="654">
        <v>0</v>
      </c>
      <c r="D663" s="654">
        <v>0</v>
      </c>
      <c r="E663" s="556">
        <f t="shared" si="399"/>
        <v>0</v>
      </c>
      <c r="F663" s="654">
        <v>0</v>
      </c>
      <c r="G663" s="556">
        <f t="shared" si="400"/>
        <v>0</v>
      </c>
      <c r="H663" s="531">
        <f>'Production Budget - DETAILED'!G751</f>
        <v>0</v>
      </c>
      <c r="I663" s="835">
        <f t="shared" si="401"/>
        <v>0</v>
      </c>
      <c r="J663" s="667"/>
      <c r="K663" s="345" t="s">
        <v>566</v>
      </c>
      <c r="L663" s="345" t="s">
        <v>566</v>
      </c>
      <c r="M663" s="345" t="s">
        <v>566</v>
      </c>
      <c r="O663" s="776" t="str">
        <f t="shared" si="395"/>
        <v/>
      </c>
      <c r="P663" s="776" t="str">
        <f t="shared" si="396"/>
        <v/>
      </c>
      <c r="Q663" s="776" t="str">
        <f t="shared" si="397"/>
        <v/>
      </c>
    </row>
    <row r="664" spans="1:17" ht="14" hidden="1" customHeight="1">
      <c r="A664" s="543"/>
      <c r="B664" s="534" t="s">
        <v>2804</v>
      </c>
      <c r="C664" s="535">
        <f t="shared" ref="C664:H664" si="408">SUM(C657:C663)</f>
        <v>0</v>
      </c>
      <c r="D664" s="535">
        <f t="shared" si="408"/>
        <v>0</v>
      </c>
      <c r="E664" s="535">
        <f t="shared" si="408"/>
        <v>0</v>
      </c>
      <c r="F664" s="535">
        <f t="shared" si="408"/>
        <v>0</v>
      </c>
      <c r="G664" s="535">
        <f t="shared" si="408"/>
        <v>0</v>
      </c>
      <c r="H664" s="535">
        <f t="shared" si="408"/>
        <v>0</v>
      </c>
      <c r="I664" s="831">
        <f t="shared" si="401"/>
        <v>0</v>
      </c>
      <c r="J664" s="738"/>
      <c r="K664" s="738"/>
      <c r="L664" s="738"/>
      <c r="M664" s="738"/>
      <c r="N664" s="738"/>
      <c r="O664" s="783"/>
      <c r="P664" s="783"/>
      <c r="Q664" s="783"/>
    </row>
    <row r="665" spans="1:17" ht="14" hidden="1" customHeight="1">
      <c r="A665" s="543"/>
      <c r="B665" s="536"/>
      <c r="C665" s="548"/>
      <c r="D665" s="548"/>
      <c r="E665" s="548"/>
      <c r="F665" s="548"/>
      <c r="G665" s="548"/>
      <c r="H665" s="548"/>
      <c r="I665" s="833"/>
      <c r="J665" s="468"/>
      <c r="K665" s="468"/>
      <c r="L665" s="468"/>
      <c r="M665" s="468"/>
      <c r="N665" s="468"/>
      <c r="O665" s="782"/>
      <c r="P665" s="782"/>
      <c r="Q665" s="782"/>
    </row>
    <row r="666" spans="1:17" ht="14" hidden="1" customHeight="1">
      <c r="A666" s="524">
        <v>53</v>
      </c>
      <c r="B666" s="525" t="s">
        <v>1372</v>
      </c>
      <c r="C666" s="526"/>
      <c r="D666" s="548"/>
      <c r="E666" s="548"/>
      <c r="F666" s="548"/>
      <c r="G666" s="548"/>
      <c r="H666" s="548"/>
      <c r="I666" s="833"/>
      <c r="J666" s="468"/>
      <c r="K666" s="468"/>
      <c r="L666" s="468"/>
      <c r="M666" s="468"/>
      <c r="N666" s="468"/>
      <c r="O666" s="782"/>
      <c r="P666" s="782"/>
      <c r="Q666" s="782"/>
    </row>
    <row r="667" spans="1:17" ht="14" hidden="1" customHeight="1">
      <c r="A667" s="543" t="s">
        <v>2818</v>
      </c>
      <c r="B667" s="541" t="s">
        <v>1373</v>
      </c>
      <c r="C667" s="654">
        <v>0</v>
      </c>
      <c r="D667" s="654">
        <v>0</v>
      </c>
      <c r="E667" s="556">
        <f t="shared" ref="E667:E678" si="409">+C667+D667</f>
        <v>0</v>
      </c>
      <c r="F667" s="654">
        <v>0</v>
      </c>
      <c r="G667" s="556">
        <f t="shared" ref="G667:G681" si="410">+E667+F667</f>
        <v>0</v>
      </c>
      <c r="H667" s="531">
        <f>'Production Budget - DETAILED'!G757</f>
        <v>0</v>
      </c>
      <c r="I667" s="835">
        <f t="shared" ref="I667:I678" si="411">+H667-G667</f>
        <v>0</v>
      </c>
      <c r="J667" s="667"/>
      <c r="K667" s="345" t="s">
        <v>566</v>
      </c>
      <c r="L667" s="345" t="s">
        <v>566</v>
      </c>
      <c r="M667" s="345" t="s">
        <v>566</v>
      </c>
      <c r="O667" s="776" t="str">
        <f t="shared" si="395"/>
        <v/>
      </c>
      <c r="P667" s="776" t="str">
        <f t="shared" si="396"/>
        <v/>
      </c>
      <c r="Q667" s="776" t="str">
        <f t="shared" si="397"/>
        <v/>
      </c>
    </row>
    <row r="668" spans="1:17" ht="14" hidden="1" customHeight="1">
      <c r="A668" s="543" t="s">
        <v>2819</v>
      </c>
      <c r="B668" s="541" t="s">
        <v>1374</v>
      </c>
      <c r="C668" s="654">
        <v>0</v>
      </c>
      <c r="D668" s="654">
        <v>0</v>
      </c>
      <c r="E668" s="556">
        <f t="shared" si="409"/>
        <v>0</v>
      </c>
      <c r="F668" s="654">
        <v>0</v>
      </c>
      <c r="G668" s="556">
        <f t="shared" si="410"/>
        <v>0</v>
      </c>
      <c r="H668" s="531">
        <f>'Production Budget - DETAILED'!G758</f>
        <v>0</v>
      </c>
      <c r="I668" s="835">
        <f t="shared" si="411"/>
        <v>0</v>
      </c>
      <c r="J668" s="667"/>
      <c r="K668" s="345" t="s">
        <v>566</v>
      </c>
      <c r="L668" s="345" t="s">
        <v>566</v>
      </c>
      <c r="M668" s="345" t="s">
        <v>566</v>
      </c>
      <c r="O668" s="776" t="str">
        <f t="shared" si="395"/>
        <v/>
      </c>
      <c r="P668" s="776" t="str">
        <f t="shared" si="396"/>
        <v/>
      </c>
      <c r="Q668" s="776" t="str">
        <f t="shared" si="397"/>
        <v/>
      </c>
    </row>
    <row r="669" spans="1:17" ht="14" hidden="1" customHeight="1">
      <c r="A669" s="543" t="s">
        <v>2820</v>
      </c>
      <c r="B669" s="541" t="s">
        <v>1375</v>
      </c>
      <c r="C669" s="654">
        <v>0</v>
      </c>
      <c r="D669" s="654">
        <v>0</v>
      </c>
      <c r="E669" s="556">
        <f t="shared" si="409"/>
        <v>0</v>
      </c>
      <c r="F669" s="654">
        <v>0</v>
      </c>
      <c r="G669" s="556">
        <f t="shared" si="410"/>
        <v>0</v>
      </c>
      <c r="H669" s="531">
        <f>'Production Budget - DETAILED'!G759</f>
        <v>0</v>
      </c>
      <c r="I669" s="835">
        <f t="shared" si="411"/>
        <v>0</v>
      </c>
      <c r="J669" s="667"/>
      <c r="K669" s="345" t="s">
        <v>566</v>
      </c>
      <c r="L669" s="345" t="s">
        <v>566</v>
      </c>
      <c r="M669" s="345" t="s">
        <v>566</v>
      </c>
      <c r="O669" s="776" t="str">
        <f t="shared" si="395"/>
        <v/>
      </c>
      <c r="P669" s="776" t="str">
        <f t="shared" si="396"/>
        <v/>
      </c>
      <c r="Q669" s="776" t="str">
        <f t="shared" si="397"/>
        <v/>
      </c>
    </row>
    <row r="670" spans="1:17" ht="14" hidden="1" customHeight="1">
      <c r="A670" s="543" t="s">
        <v>2821</v>
      </c>
      <c r="B670" s="541" t="s">
        <v>1376</v>
      </c>
      <c r="C670" s="654">
        <v>0</v>
      </c>
      <c r="D670" s="654">
        <v>0</v>
      </c>
      <c r="E670" s="556">
        <f t="shared" si="409"/>
        <v>0</v>
      </c>
      <c r="F670" s="654">
        <v>0</v>
      </c>
      <c r="G670" s="556">
        <f t="shared" si="410"/>
        <v>0</v>
      </c>
      <c r="H670" s="531">
        <f>'Production Budget - DETAILED'!G760</f>
        <v>0</v>
      </c>
      <c r="I670" s="835">
        <f t="shared" si="411"/>
        <v>0</v>
      </c>
      <c r="J670" s="667"/>
      <c r="K670" s="345" t="s">
        <v>566</v>
      </c>
      <c r="L670" s="345" t="s">
        <v>566</v>
      </c>
      <c r="M670" s="345" t="s">
        <v>566</v>
      </c>
      <c r="O670" s="776" t="str">
        <f t="shared" si="395"/>
        <v/>
      </c>
      <c r="P670" s="776" t="str">
        <f t="shared" si="396"/>
        <v/>
      </c>
      <c r="Q670" s="776" t="str">
        <f t="shared" si="397"/>
        <v/>
      </c>
    </row>
    <row r="671" spans="1:17" ht="14" hidden="1" customHeight="1">
      <c r="A671" s="543" t="s">
        <v>2822</v>
      </c>
      <c r="B671" s="541" t="s">
        <v>1377</v>
      </c>
      <c r="C671" s="654">
        <v>0</v>
      </c>
      <c r="D671" s="654">
        <v>0</v>
      </c>
      <c r="E671" s="556">
        <f t="shared" si="409"/>
        <v>0</v>
      </c>
      <c r="F671" s="654">
        <v>0</v>
      </c>
      <c r="G671" s="556">
        <f t="shared" si="410"/>
        <v>0</v>
      </c>
      <c r="H671" s="531">
        <f>'Production Budget - DETAILED'!G761</f>
        <v>0</v>
      </c>
      <c r="I671" s="835">
        <f t="shared" si="411"/>
        <v>0</v>
      </c>
      <c r="J671" s="667"/>
      <c r="K671" s="345" t="s">
        <v>566</v>
      </c>
      <c r="L671" s="345" t="s">
        <v>566</v>
      </c>
      <c r="M671" s="345" t="s">
        <v>566</v>
      </c>
      <c r="O671" s="776" t="str">
        <f t="shared" si="395"/>
        <v/>
      </c>
      <c r="P671" s="776" t="str">
        <f t="shared" si="396"/>
        <v/>
      </c>
      <c r="Q671" s="776" t="str">
        <f t="shared" si="397"/>
        <v/>
      </c>
    </row>
    <row r="672" spans="1:17" ht="14" hidden="1" customHeight="1">
      <c r="A672" s="543">
        <v>5310</v>
      </c>
      <c r="B672" s="541" t="s">
        <v>1378</v>
      </c>
      <c r="C672" s="654">
        <v>0</v>
      </c>
      <c r="D672" s="654">
        <v>0</v>
      </c>
      <c r="E672" s="556">
        <f t="shared" si="409"/>
        <v>0</v>
      </c>
      <c r="F672" s="654">
        <v>0</v>
      </c>
      <c r="G672" s="556">
        <f t="shared" si="410"/>
        <v>0</v>
      </c>
      <c r="H672" s="531">
        <f>'Production Budget - DETAILED'!G762</f>
        <v>0</v>
      </c>
      <c r="I672" s="835">
        <f t="shared" si="411"/>
        <v>0</v>
      </c>
      <c r="J672" s="667"/>
      <c r="K672" s="345" t="s">
        <v>566</v>
      </c>
      <c r="L672" s="345" t="s">
        <v>566</v>
      </c>
      <c r="M672" s="345" t="s">
        <v>566</v>
      </c>
      <c r="O672" s="776" t="str">
        <f t="shared" si="395"/>
        <v/>
      </c>
      <c r="P672" s="776" t="str">
        <f t="shared" si="396"/>
        <v/>
      </c>
      <c r="Q672" s="776" t="str">
        <f t="shared" si="397"/>
        <v/>
      </c>
    </row>
    <row r="673" spans="1:17" ht="14" hidden="1" customHeight="1">
      <c r="A673" s="543">
        <v>5320</v>
      </c>
      <c r="B673" s="541" t="s">
        <v>1379</v>
      </c>
      <c r="C673" s="654">
        <v>0</v>
      </c>
      <c r="D673" s="654">
        <v>0</v>
      </c>
      <c r="E673" s="556">
        <f t="shared" si="409"/>
        <v>0</v>
      </c>
      <c r="F673" s="654">
        <v>0</v>
      </c>
      <c r="G673" s="556">
        <f t="shared" si="410"/>
        <v>0</v>
      </c>
      <c r="H673" s="531">
        <f>'Production Budget - DETAILED'!G763</f>
        <v>0</v>
      </c>
      <c r="I673" s="835">
        <f t="shared" si="411"/>
        <v>0</v>
      </c>
      <c r="J673" s="667"/>
      <c r="K673" s="345" t="s">
        <v>566</v>
      </c>
      <c r="L673" s="345" t="s">
        <v>566</v>
      </c>
      <c r="M673" s="345" t="s">
        <v>566</v>
      </c>
      <c r="O673" s="776" t="str">
        <f t="shared" si="395"/>
        <v/>
      </c>
      <c r="P673" s="776" t="str">
        <f t="shared" si="396"/>
        <v/>
      </c>
      <c r="Q673" s="776" t="str">
        <f t="shared" si="397"/>
        <v/>
      </c>
    </row>
    <row r="674" spans="1:17" ht="14" hidden="1" customHeight="1">
      <c r="A674" s="543">
        <v>5325</v>
      </c>
      <c r="B674" s="541" t="s">
        <v>1380</v>
      </c>
      <c r="C674" s="654">
        <v>0</v>
      </c>
      <c r="D674" s="654">
        <v>0</v>
      </c>
      <c r="E674" s="556">
        <f t="shared" si="409"/>
        <v>0</v>
      </c>
      <c r="F674" s="654">
        <v>0</v>
      </c>
      <c r="G674" s="556">
        <f t="shared" si="410"/>
        <v>0</v>
      </c>
      <c r="H674" s="531">
        <f>'Production Budget - DETAILED'!G764</f>
        <v>0</v>
      </c>
      <c r="I674" s="835">
        <f t="shared" si="411"/>
        <v>0</v>
      </c>
      <c r="J674" s="667"/>
      <c r="K674" s="345" t="s">
        <v>566</v>
      </c>
      <c r="L674" s="345" t="s">
        <v>566</v>
      </c>
      <c r="M674" s="345" t="s">
        <v>566</v>
      </c>
      <c r="O674" s="776" t="str">
        <f t="shared" si="395"/>
        <v/>
      </c>
      <c r="P674" s="776" t="str">
        <f t="shared" si="396"/>
        <v/>
      </c>
      <c r="Q674" s="776" t="str">
        <f t="shared" si="397"/>
        <v/>
      </c>
    </row>
    <row r="675" spans="1:17" ht="14" hidden="1" customHeight="1">
      <c r="A675" s="555" t="s">
        <v>2823</v>
      </c>
      <c r="B675" s="541" t="s">
        <v>1381</v>
      </c>
      <c r="C675" s="654">
        <v>0</v>
      </c>
      <c r="D675" s="654">
        <v>0</v>
      </c>
      <c r="E675" s="556">
        <f t="shared" si="409"/>
        <v>0</v>
      </c>
      <c r="F675" s="654">
        <v>0</v>
      </c>
      <c r="G675" s="556">
        <f t="shared" si="410"/>
        <v>0</v>
      </c>
      <c r="H675" s="531">
        <f>'Production Budget - DETAILED'!G765</f>
        <v>0</v>
      </c>
      <c r="I675" s="835">
        <f t="shared" si="411"/>
        <v>0</v>
      </c>
      <c r="J675" s="667"/>
      <c r="K675" s="345" t="s">
        <v>566</v>
      </c>
      <c r="L675" s="345" t="s">
        <v>566</v>
      </c>
      <c r="M675" s="345" t="s">
        <v>566</v>
      </c>
      <c r="O675" s="776" t="str">
        <f t="shared" si="395"/>
        <v/>
      </c>
      <c r="P675" s="776" t="str">
        <f t="shared" si="396"/>
        <v/>
      </c>
      <c r="Q675" s="776" t="str">
        <f t="shared" si="397"/>
        <v/>
      </c>
    </row>
    <row r="676" spans="1:17" ht="14" hidden="1" customHeight="1">
      <c r="A676" s="543">
        <v>5335</v>
      </c>
      <c r="B676" s="541" t="s">
        <v>1382</v>
      </c>
      <c r="C676" s="654">
        <v>0</v>
      </c>
      <c r="D676" s="654">
        <v>0</v>
      </c>
      <c r="E676" s="556">
        <f t="shared" si="409"/>
        <v>0</v>
      </c>
      <c r="F676" s="654">
        <v>0</v>
      </c>
      <c r="G676" s="556">
        <f t="shared" si="410"/>
        <v>0</v>
      </c>
      <c r="H676" s="531">
        <f>'Production Budget - DETAILED'!G766</f>
        <v>0</v>
      </c>
      <c r="I676" s="835">
        <f t="shared" si="411"/>
        <v>0</v>
      </c>
      <c r="J676" s="667"/>
      <c r="K676" s="345" t="s">
        <v>566</v>
      </c>
      <c r="L676" s="345" t="s">
        <v>566</v>
      </c>
      <c r="M676" s="345" t="s">
        <v>566</v>
      </c>
      <c r="O676" s="776" t="str">
        <f t="shared" si="395"/>
        <v/>
      </c>
      <c r="P676" s="776" t="str">
        <f t="shared" si="396"/>
        <v/>
      </c>
      <c r="Q676" s="776" t="str">
        <f t="shared" si="397"/>
        <v/>
      </c>
    </row>
    <row r="677" spans="1:17" ht="14" hidden="1" customHeight="1">
      <c r="A677" s="543">
        <v>5345</v>
      </c>
      <c r="B677" s="541" t="s">
        <v>1383</v>
      </c>
      <c r="C677" s="654">
        <v>0</v>
      </c>
      <c r="D677" s="654">
        <v>0</v>
      </c>
      <c r="E677" s="556">
        <f t="shared" si="409"/>
        <v>0</v>
      </c>
      <c r="F677" s="654">
        <v>0</v>
      </c>
      <c r="G677" s="556">
        <f t="shared" si="410"/>
        <v>0</v>
      </c>
      <c r="H677" s="531">
        <f>'Production Budget - DETAILED'!G767</f>
        <v>0</v>
      </c>
      <c r="I677" s="835">
        <f t="shared" si="411"/>
        <v>0</v>
      </c>
      <c r="J677" s="667"/>
      <c r="K677" s="345" t="s">
        <v>566</v>
      </c>
      <c r="L677" s="345" t="s">
        <v>566</v>
      </c>
      <c r="M677" s="345" t="s">
        <v>566</v>
      </c>
      <c r="O677" s="776" t="str">
        <f t="shared" si="395"/>
        <v/>
      </c>
      <c r="P677" s="776" t="str">
        <f t="shared" si="396"/>
        <v/>
      </c>
      <c r="Q677" s="776" t="str">
        <f t="shared" si="397"/>
        <v/>
      </c>
    </row>
    <row r="678" spans="1:17" ht="14" hidden="1" customHeight="1">
      <c r="A678" s="543">
        <v>5350</v>
      </c>
      <c r="B678" s="541" t="s">
        <v>1384</v>
      </c>
      <c r="C678" s="654">
        <v>0</v>
      </c>
      <c r="D678" s="654">
        <v>0</v>
      </c>
      <c r="E678" s="556">
        <f t="shared" si="409"/>
        <v>0</v>
      </c>
      <c r="F678" s="654">
        <v>0</v>
      </c>
      <c r="G678" s="556">
        <f t="shared" si="410"/>
        <v>0</v>
      </c>
      <c r="H678" s="531">
        <f>'Production Budget - DETAILED'!G768</f>
        <v>0</v>
      </c>
      <c r="I678" s="835">
        <f t="shared" si="411"/>
        <v>0</v>
      </c>
      <c r="J678" s="667"/>
      <c r="K678" s="345" t="s">
        <v>566</v>
      </c>
      <c r="L678" s="345" t="s">
        <v>566</v>
      </c>
      <c r="M678" s="345" t="s">
        <v>566</v>
      </c>
      <c r="O678" s="776" t="str">
        <f t="shared" si="395"/>
        <v/>
      </c>
      <c r="P678" s="776" t="str">
        <f t="shared" si="396"/>
        <v/>
      </c>
      <c r="Q678" s="776" t="str">
        <f t="shared" si="397"/>
        <v/>
      </c>
    </row>
    <row r="679" spans="1:17" ht="14" hidden="1" customHeight="1">
      <c r="A679" s="543">
        <v>5354</v>
      </c>
      <c r="B679" s="541" t="s">
        <v>1385</v>
      </c>
      <c r="C679" s="654">
        <v>0</v>
      </c>
      <c r="D679" s="654">
        <v>0</v>
      </c>
      <c r="E679" s="556">
        <f>+C679+D679</f>
        <v>0</v>
      </c>
      <c r="F679" s="654">
        <v>0</v>
      </c>
      <c r="G679" s="556">
        <f t="shared" ref="G679" si="412">+E679+F679</f>
        <v>0</v>
      </c>
      <c r="H679" s="531">
        <f>'Production Budget - DETAILED'!G769</f>
        <v>0</v>
      </c>
      <c r="I679" s="835">
        <f>+H679-G679</f>
        <v>0</v>
      </c>
      <c r="J679" s="667"/>
      <c r="K679" s="345" t="s">
        <v>566</v>
      </c>
      <c r="L679" s="345" t="s">
        <v>566</v>
      </c>
      <c r="M679" s="345" t="s">
        <v>566</v>
      </c>
      <c r="O679" s="776" t="str">
        <f t="shared" ref="O679" si="413">IF(OR(K679="Oui",K679="Yes"),G679,"")</f>
        <v/>
      </c>
      <c r="P679" s="776" t="str">
        <f t="shared" ref="P679" si="414">IF(OR(L679="Oui",L679="Yes"),G679,"")</f>
        <v/>
      </c>
      <c r="Q679" s="776" t="str">
        <f t="shared" ref="Q679" si="415">IF(OR(M679="Oui",M679="Yes"),G679,"")</f>
        <v/>
      </c>
    </row>
    <row r="680" spans="1:17" ht="14" hidden="1" customHeight="1">
      <c r="A680" s="543" t="s">
        <v>2968</v>
      </c>
      <c r="B680" s="541" t="s">
        <v>915</v>
      </c>
      <c r="C680" s="654">
        <v>0</v>
      </c>
      <c r="D680" s="654">
        <v>0</v>
      </c>
      <c r="E680" s="556">
        <f>+C680+D680</f>
        <v>0</v>
      </c>
      <c r="F680" s="654">
        <v>0</v>
      </c>
      <c r="G680" s="556">
        <f t="shared" si="410"/>
        <v>0</v>
      </c>
      <c r="H680" s="531">
        <f>'Production Budget - DETAILED'!G770</f>
        <v>0</v>
      </c>
      <c r="I680" s="835">
        <f>+H680-G680</f>
        <v>0</v>
      </c>
      <c r="J680" s="667"/>
      <c r="K680" s="345" t="s">
        <v>566</v>
      </c>
      <c r="L680" s="345" t="s">
        <v>566</v>
      </c>
      <c r="M680" s="345" t="s">
        <v>566</v>
      </c>
      <c r="O680" s="776" t="str">
        <f t="shared" si="395"/>
        <v/>
      </c>
      <c r="P680" s="776" t="str">
        <f t="shared" si="396"/>
        <v/>
      </c>
      <c r="Q680" s="776" t="str">
        <f t="shared" si="397"/>
        <v/>
      </c>
    </row>
    <row r="681" spans="1:17" ht="14" hidden="1" customHeight="1">
      <c r="A681" s="543">
        <v>5395</v>
      </c>
      <c r="B681" s="541" t="s">
        <v>897</v>
      </c>
      <c r="C681" s="654">
        <v>0</v>
      </c>
      <c r="D681" s="654">
        <v>0</v>
      </c>
      <c r="E681" s="556">
        <f>+C681+D681</f>
        <v>0</v>
      </c>
      <c r="F681" s="654">
        <v>0</v>
      </c>
      <c r="G681" s="556">
        <f t="shared" si="410"/>
        <v>0</v>
      </c>
      <c r="H681" s="531">
        <f>'Production Budget - DETAILED'!G771</f>
        <v>0</v>
      </c>
      <c r="I681" s="835">
        <f>+H681-G681</f>
        <v>0</v>
      </c>
      <c r="J681" s="667"/>
      <c r="K681" s="345" t="s">
        <v>566</v>
      </c>
      <c r="L681" s="345" t="s">
        <v>566</v>
      </c>
      <c r="M681" s="345" t="s">
        <v>566</v>
      </c>
      <c r="O681" s="776" t="str">
        <f t="shared" si="395"/>
        <v/>
      </c>
      <c r="P681" s="776" t="str">
        <f t="shared" si="396"/>
        <v/>
      </c>
      <c r="Q681" s="776" t="str">
        <f t="shared" si="397"/>
        <v/>
      </c>
    </row>
    <row r="682" spans="1:17" ht="14" hidden="1" customHeight="1">
      <c r="A682" s="543"/>
      <c r="B682" s="534" t="s">
        <v>2805</v>
      </c>
      <c r="C682" s="535">
        <f t="shared" ref="C682:H682" si="416">SUM(C667:C681)</f>
        <v>0</v>
      </c>
      <c r="D682" s="535">
        <f t="shared" si="416"/>
        <v>0</v>
      </c>
      <c r="E682" s="535">
        <f t="shared" si="416"/>
        <v>0</v>
      </c>
      <c r="F682" s="535">
        <f t="shared" si="416"/>
        <v>0</v>
      </c>
      <c r="G682" s="535">
        <f t="shared" si="416"/>
        <v>0</v>
      </c>
      <c r="H682" s="535">
        <f t="shared" si="416"/>
        <v>0</v>
      </c>
      <c r="I682" s="831">
        <f>+H682-G682</f>
        <v>0</v>
      </c>
      <c r="J682" s="738"/>
      <c r="K682" s="738"/>
      <c r="L682" s="738"/>
      <c r="M682" s="738"/>
      <c r="N682" s="738"/>
      <c r="O682" s="783"/>
      <c r="P682" s="783"/>
      <c r="Q682" s="783"/>
    </row>
    <row r="683" spans="1:17" ht="14" hidden="1" customHeight="1">
      <c r="A683" s="543"/>
      <c r="B683" s="536"/>
      <c r="C683" s="548"/>
      <c r="D683" s="548"/>
      <c r="E683" s="548"/>
      <c r="F683" s="548"/>
      <c r="G683" s="548"/>
      <c r="H683" s="548"/>
      <c r="I683" s="833"/>
      <c r="J683" s="468"/>
      <c r="K683" s="468"/>
      <c r="L683" s="468"/>
      <c r="M683" s="468"/>
      <c r="N683" s="468"/>
      <c r="O683" s="782"/>
      <c r="P683" s="782"/>
      <c r="Q683" s="782"/>
    </row>
    <row r="684" spans="1:17" ht="14" hidden="1" customHeight="1">
      <c r="A684" s="524">
        <v>54</v>
      </c>
      <c r="B684" s="525" t="s">
        <v>1387</v>
      </c>
      <c r="C684" s="526"/>
      <c r="D684" s="548"/>
      <c r="E684" s="548"/>
      <c r="F684" s="548"/>
      <c r="G684" s="548"/>
      <c r="H684" s="548"/>
      <c r="I684" s="833"/>
      <c r="J684" s="468"/>
      <c r="K684" s="468"/>
      <c r="L684" s="468"/>
      <c r="M684" s="468"/>
      <c r="N684" s="468"/>
      <c r="O684" s="782"/>
      <c r="P684" s="782"/>
      <c r="Q684" s="782"/>
    </row>
    <row r="685" spans="1:17" ht="14" hidden="1" customHeight="1">
      <c r="A685" s="555" t="s">
        <v>2824</v>
      </c>
      <c r="B685" s="541" t="s">
        <v>1388</v>
      </c>
      <c r="C685" s="654">
        <v>0</v>
      </c>
      <c r="D685" s="654">
        <v>0</v>
      </c>
      <c r="E685" s="556">
        <f t="shared" ref="E685:E698" si="417">+C685+D685</f>
        <v>0</v>
      </c>
      <c r="F685" s="654">
        <v>0</v>
      </c>
      <c r="G685" s="556">
        <f t="shared" ref="G685:G702" si="418">+E685+F685</f>
        <v>0</v>
      </c>
      <c r="H685" s="531">
        <f>'Production Budget - DETAILED'!G776</f>
        <v>0</v>
      </c>
      <c r="I685" s="835">
        <f t="shared" ref="I685:I698" si="419">+H685-G685</f>
        <v>0</v>
      </c>
      <c r="J685" s="667"/>
      <c r="K685" s="345" t="s">
        <v>566</v>
      </c>
      <c r="L685" s="345" t="s">
        <v>566</v>
      </c>
      <c r="M685" s="345" t="s">
        <v>566</v>
      </c>
      <c r="O685" s="776" t="str">
        <f t="shared" si="395"/>
        <v/>
      </c>
      <c r="P685" s="776" t="str">
        <f t="shared" si="396"/>
        <v/>
      </c>
      <c r="Q685" s="776" t="str">
        <f t="shared" si="397"/>
        <v/>
      </c>
    </row>
    <row r="686" spans="1:17" ht="14" hidden="1" customHeight="1">
      <c r="A686" s="543">
        <v>5402</v>
      </c>
      <c r="B686" s="541" t="s">
        <v>1389</v>
      </c>
      <c r="C686" s="654">
        <v>0</v>
      </c>
      <c r="D686" s="654">
        <v>0</v>
      </c>
      <c r="E686" s="556">
        <f t="shared" si="417"/>
        <v>0</v>
      </c>
      <c r="F686" s="654">
        <v>0</v>
      </c>
      <c r="G686" s="556">
        <f t="shared" si="418"/>
        <v>0</v>
      </c>
      <c r="H686" s="531">
        <f>'Production Budget - DETAILED'!G777</f>
        <v>0</v>
      </c>
      <c r="I686" s="835">
        <f t="shared" si="419"/>
        <v>0</v>
      </c>
      <c r="J686" s="667"/>
      <c r="K686" s="345" t="s">
        <v>566</v>
      </c>
      <c r="L686" s="345" t="s">
        <v>566</v>
      </c>
      <c r="M686" s="345" t="s">
        <v>566</v>
      </c>
      <c r="O686" s="776" t="str">
        <f t="shared" si="395"/>
        <v/>
      </c>
      <c r="P686" s="776" t="str">
        <f t="shared" si="396"/>
        <v/>
      </c>
      <c r="Q686" s="776" t="str">
        <f t="shared" si="397"/>
        <v/>
      </c>
    </row>
    <row r="687" spans="1:17" ht="14" hidden="1" customHeight="1">
      <c r="A687" s="543">
        <v>5405</v>
      </c>
      <c r="B687" s="541" t="s">
        <v>1390</v>
      </c>
      <c r="C687" s="654">
        <v>0</v>
      </c>
      <c r="D687" s="654">
        <v>0</v>
      </c>
      <c r="E687" s="556">
        <f t="shared" si="417"/>
        <v>0</v>
      </c>
      <c r="F687" s="654">
        <v>0</v>
      </c>
      <c r="G687" s="556">
        <f t="shared" si="418"/>
        <v>0</v>
      </c>
      <c r="H687" s="531">
        <f>'Production Budget - DETAILED'!G778</f>
        <v>0</v>
      </c>
      <c r="I687" s="835">
        <f t="shared" si="419"/>
        <v>0</v>
      </c>
      <c r="J687" s="667"/>
      <c r="K687" s="345" t="s">
        <v>566</v>
      </c>
      <c r="L687" s="345" t="s">
        <v>566</v>
      </c>
      <c r="M687" s="345" t="s">
        <v>566</v>
      </c>
      <c r="O687" s="776" t="str">
        <f t="shared" si="395"/>
        <v/>
      </c>
      <c r="P687" s="776" t="str">
        <f t="shared" si="396"/>
        <v/>
      </c>
      <c r="Q687" s="776" t="str">
        <f t="shared" si="397"/>
        <v/>
      </c>
    </row>
    <row r="688" spans="1:17" ht="14" hidden="1" customHeight="1">
      <c r="A688" s="543">
        <v>5409</v>
      </c>
      <c r="B688" s="541" t="s">
        <v>1391</v>
      </c>
      <c r="C688" s="654">
        <v>0</v>
      </c>
      <c r="D688" s="654">
        <v>0</v>
      </c>
      <c r="E688" s="556">
        <f t="shared" si="417"/>
        <v>0</v>
      </c>
      <c r="F688" s="654">
        <v>0</v>
      </c>
      <c r="G688" s="556">
        <f t="shared" si="418"/>
        <v>0</v>
      </c>
      <c r="H688" s="531">
        <f>'Production Budget - DETAILED'!G779</f>
        <v>0</v>
      </c>
      <c r="I688" s="835">
        <f t="shared" si="419"/>
        <v>0</v>
      </c>
      <c r="J688" s="667"/>
      <c r="K688" s="345" t="s">
        <v>566</v>
      </c>
      <c r="L688" s="345" t="s">
        <v>566</v>
      </c>
      <c r="M688" s="345" t="s">
        <v>566</v>
      </c>
      <c r="O688" s="776" t="str">
        <f t="shared" si="395"/>
        <v/>
      </c>
      <c r="P688" s="776" t="str">
        <f t="shared" si="396"/>
        <v/>
      </c>
      <c r="Q688" s="776" t="str">
        <f t="shared" si="397"/>
        <v/>
      </c>
    </row>
    <row r="689" spans="1:17" ht="14" hidden="1" customHeight="1">
      <c r="A689" s="543">
        <v>5420</v>
      </c>
      <c r="B689" s="541" t="s">
        <v>1392</v>
      </c>
      <c r="C689" s="654">
        <v>0</v>
      </c>
      <c r="D689" s="654">
        <v>0</v>
      </c>
      <c r="E689" s="556">
        <f t="shared" si="417"/>
        <v>0</v>
      </c>
      <c r="F689" s="654">
        <v>0</v>
      </c>
      <c r="G689" s="556">
        <f t="shared" si="418"/>
        <v>0</v>
      </c>
      <c r="H689" s="531">
        <f>'Production Budget - DETAILED'!G780</f>
        <v>0</v>
      </c>
      <c r="I689" s="835">
        <f t="shared" si="419"/>
        <v>0</v>
      </c>
      <c r="J689" s="667"/>
      <c r="K689" s="345" t="s">
        <v>566</v>
      </c>
      <c r="L689" s="345" t="s">
        <v>566</v>
      </c>
      <c r="M689" s="345" t="s">
        <v>566</v>
      </c>
      <c r="O689" s="776" t="str">
        <f t="shared" si="395"/>
        <v/>
      </c>
      <c r="P689" s="776" t="str">
        <f t="shared" si="396"/>
        <v/>
      </c>
      <c r="Q689" s="776" t="str">
        <f t="shared" si="397"/>
        <v/>
      </c>
    </row>
    <row r="690" spans="1:17" ht="14" hidden="1" customHeight="1">
      <c r="A690" s="543">
        <v>5425</v>
      </c>
      <c r="B690" s="541" t="s">
        <v>1393</v>
      </c>
      <c r="C690" s="654">
        <v>0</v>
      </c>
      <c r="D690" s="654">
        <v>0</v>
      </c>
      <c r="E690" s="556">
        <f t="shared" si="417"/>
        <v>0</v>
      </c>
      <c r="F690" s="654">
        <v>0</v>
      </c>
      <c r="G690" s="556">
        <f t="shared" si="418"/>
        <v>0</v>
      </c>
      <c r="H690" s="531">
        <f>'Production Budget - DETAILED'!G781</f>
        <v>0</v>
      </c>
      <c r="I690" s="835">
        <f t="shared" si="419"/>
        <v>0</v>
      </c>
      <c r="J690" s="667"/>
      <c r="K690" s="345" t="s">
        <v>566</v>
      </c>
      <c r="L690" s="345" t="s">
        <v>566</v>
      </c>
      <c r="M690" s="345" t="s">
        <v>566</v>
      </c>
      <c r="O690" s="776" t="str">
        <f t="shared" si="395"/>
        <v/>
      </c>
      <c r="P690" s="776" t="str">
        <f t="shared" si="396"/>
        <v/>
      </c>
      <c r="Q690" s="776" t="str">
        <f t="shared" si="397"/>
        <v/>
      </c>
    </row>
    <row r="691" spans="1:17" ht="14" hidden="1" customHeight="1">
      <c r="A691" s="543">
        <v>5435</v>
      </c>
      <c r="B691" s="541" t="s">
        <v>1394</v>
      </c>
      <c r="C691" s="654">
        <v>0</v>
      </c>
      <c r="D691" s="654">
        <v>0</v>
      </c>
      <c r="E691" s="556">
        <f t="shared" si="417"/>
        <v>0</v>
      </c>
      <c r="F691" s="654">
        <v>0</v>
      </c>
      <c r="G691" s="556">
        <f t="shared" si="418"/>
        <v>0</v>
      </c>
      <c r="H691" s="531">
        <f>'Production Budget - DETAILED'!G782</f>
        <v>0</v>
      </c>
      <c r="I691" s="835">
        <f t="shared" si="419"/>
        <v>0</v>
      </c>
      <c r="J691" s="667"/>
      <c r="K691" s="345" t="s">
        <v>566</v>
      </c>
      <c r="L691" s="345" t="s">
        <v>566</v>
      </c>
      <c r="M691" s="345" t="s">
        <v>566</v>
      </c>
      <c r="O691" s="776" t="str">
        <f t="shared" si="395"/>
        <v/>
      </c>
      <c r="P691" s="776" t="str">
        <f t="shared" si="396"/>
        <v/>
      </c>
      <c r="Q691" s="776" t="str">
        <f t="shared" si="397"/>
        <v/>
      </c>
    </row>
    <row r="692" spans="1:17" ht="14" hidden="1" customHeight="1">
      <c r="A692" s="543">
        <v>5450</v>
      </c>
      <c r="B692" s="541" t="s">
        <v>1395</v>
      </c>
      <c r="C692" s="654">
        <v>0</v>
      </c>
      <c r="D692" s="654">
        <v>0</v>
      </c>
      <c r="E692" s="556">
        <f t="shared" si="417"/>
        <v>0</v>
      </c>
      <c r="F692" s="654">
        <v>0</v>
      </c>
      <c r="G692" s="556">
        <f t="shared" si="418"/>
        <v>0</v>
      </c>
      <c r="H692" s="531">
        <f>'Production Budget - DETAILED'!G783</f>
        <v>0</v>
      </c>
      <c r="I692" s="835">
        <f t="shared" si="419"/>
        <v>0</v>
      </c>
      <c r="J692" s="667"/>
      <c r="K692" s="345" t="s">
        <v>566</v>
      </c>
      <c r="L692" s="345" t="s">
        <v>566</v>
      </c>
      <c r="M692" s="345" t="s">
        <v>566</v>
      </c>
      <c r="O692" s="776" t="str">
        <f t="shared" si="395"/>
        <v/>
      </c>
      <c r="P692" s="776" t="str">
        <f t="shared" si="396"/>
        <v/>
      </c>
      <c r="Q692" s="776" t="str">
        <f t="shared" si="397"/>
        <v/>
      </c>
    </row>
    <row r="693" spans="1:17" ht="14" hidden="1" customHeight="1">
      <c r="A693" s="543">
        <v>5455</v>
      </c>
      <c r="B693" s="541" t="s">
        <v>1396</v>
      </c>
      <c r="C693" s="654">
        <v>0</v>
      </c>
      <c r="D693" s="654">
        <v>0</v>
      </c>
      <c r="E693" s="556">
        <f t="shared" si="417"/>
        <v>0</v>
      </c>
      <c r="F693" s="654">
        <v>0</v>
      </c>
      <c r="G693" s="556">
        <f t="shared" si="418"/>
        <v>0</v>
      </c>
      <c r="H693" s="531">
        <f>'Production Budget - DETAILED'!G784</f>
        <v>0</v>
      </c>
      <c r="I693" s="835">
        <f t="shared" si="419"/>
        <v>0</v>
      </c>
      <c r="J693" s="667"/>
      <c r="K693" s="345" t="s">
        <v>566</v>
      </c>
      <c r="L693" s="345" t="s">
        <v>566</v>
      </c>
      <c r="M693" s="345" t="s">
        <v>566</v>
      </c>
      <c r="O693" s="776" t="str">
        <f t="shared" si="395"/>
        <v/>
      </c>
      <c r="P693" s="776" t="str">
        <f t="shared" si="396"/>
        <v/>
      </c>
      <c r="Q693" s="776" t="str">
        <f t="shared" si="397"/>
        <v/>
      </c>
    </row>
    <row r="694" spans="1:17" ht="14" hidden="1" customHeight="1">
      <c r="A694" s="543">
        <v>5460</v>
      </c>
      <c r="B694" s="541" t="s">
        <v>1397</v>
      </c>
      <c r="C694" s="654">
        <v>0</v>
      </c>
      <c r="D694" s="654">
        <v>0</v>
      </c>
      <c r="E694" s="556">
        <f t="shared" si="417"/>
        <v>0</v>
      </c>
      <c r="F694" s="654">
        <v>0</v>
      </c>
      <c r="G694" s="556">
        <f t="shared" si="418"/>
        <v>0</v>
      </c>
      <c r="H694" s="531">
        <f>'Production Budget - DETAILED'!G785</f>
        <v>0</v>
      </c>
      <c r="I694" s="835">
        <f t="shared" si="419"/>
        <v>0</v>
      </c>
      <c r="J694" s="667"/>
      <c r="K694" s="345" t="s">
        <v>566</v>
      </c>
      <c r="L694" s="345" t="s">
        <v>566</v>
      </c>
      <c r="M694" s="345" t="s">
        <v>566</v>
      </c>
      <c r="O694" s="776" t="str">
        <f t="shared" si="395"/>
        <v/>
      </c>
      <c r="P694" s="776" t="str">
        <f t="shared" si="396"/>
        <v/>
      </c>
      <c r="Q694" s="776" t="str">
        <f t="shared" si="397"/>
        <v/>
      </c>
    </row>
    <row r="695" spans="1:17" ht="14" hidden="1" customHeight="1">
      <c r="A695" s="543">
        <v>5461</v>
      </c>
      <c r="B695" s="541" t="s">
        <v>1398</v>
      </c>
      <c r="C695" s="654">
        <v>0</v>
      </c>
      <c r="D695" s="654">
        <v>0</v>
      </c>
      <c r="E695" s="556">
        <f t="shared" si="417"/>
        <v>0</v>
      </c>
      <c r="F695" s="654">
        <v>0</v>
      </c>
      <c r="G695" s="556">
        <f t="shared" si="418"/>
        <v>0</v>
      </c>
      <c r="H695" s="531">
        <f>'Production Budget - DETAILED'!G786</f>
        <v>0</v>
      </c>
      <c r="I695" s="835">
        <f t="shared" si="419"/>
        <v>0</v>
      </c>
      <c r="J695" s="667"/>
      <c r="K695" s="345" t="s">
        <v>566</v>
      </c>
      <c r="L695" s="345" t="s">
        <v>566</v>
      </c>
      <c r="M695" s="345" t="s">
        <v>566</v>
      </c>
      <c r="O695" s="776" t="str">
        <f t="shared" si="395"/>
        <v/>
      </c>
      <c r="P695" s="776" t="str">
        <f t="shared" si="396"/>
        <v/>
      </c>
      <c r="Q695" s="776" t="str">
        <f t="shared" si="397"/>
        <v/>
      </c>
    </row>
    <row r="696" spans="1:17" ht="14" hidden="1" customHeight="1">
      <c r="A696" s="543">
        <v>5462</v>
      </c>
      <c r="B696" s="541" t="s">
        <v>1399</v>
      </c>
      <c r="C696" s="654">
        <v>0</v>
      </c>
      <c r="D696" s="654">
        <v>0</v>
      </c>
      <c r="E696" s="556">
        <f t="shared" si="417"/>
        <v>0</v>
      </c>
      <c r="F696" s="654">
        <v>0</v>
      </c>
      <c r="G696" s="556">
        <f t="shared" si="418"/>
        <v>0</v>
      </c>
      <c r="H696" s="531">
        <f>'Production Budget - DETAILED'!G787</f>
        <v>0</v>
      </c>
      <c r="I696" s="835">
        <f t="shared" si="419"/>
        <v>0</v>
      </c>
      <c r="J696" s="667"/>
      <c r="K696" s="345" t="s">
        <v>566</v>
      </c>
      <c r="L696" s="345" t="s">
        <v>566</v>
      </c>
      <c r="M696" s="345" t="s">
        <v>566</v>
      </c>
      <c r="O696" s="776" t="str">
        <f t="shared" si="395"/>
        <v/>
      </c>
      <c r="P696" s="776" t="str">
        <f t="shared" si="396"/>
        <v/>
      </c>
      <c r="Q696" s="776" t="str">
        <f t="shared" si="397"/>
        <v/>
      </c>
    </row>
    <row r="697" spans="1:17" ht="14" hidden="1" customHeight="1">
      <c r="A697" s="543">
        <v>5464</v>
      </c>
      <c r="B697" s="541" t="s">
        <v>1400</v>
      </c>
      <c r="C697" s="654">
        <v>0</v>
      </c>
      <c r="D697" s="654">
        <v>0</v>
      </c>
      <c r="E697" s="556">
        <f t="shared" si="417"/>
        <v>0</v>
      </c>
      <c r="F697" s="654">
        <v>0</v>
      </c>
      <c r="G697" s="556">
        <f t="shared" si="418"/>
        <v>0</v>
      </c>
      <c r="H697" s="531">
        <f>'Production Budget - DETAILED'!G788</f>
        <v>0</v>
      </c>
      <c r="I697" s="835">
        <f t="shared" si="419"/>
        <v>0</v>
      </c>
      <c r="J697" s="667"/>
      <c r="K697" s="345" t="s">
        <v>566</v>
      </c>
      <c r="L697" s="345" t="s">
        <v>566</v>
      </c>
      <c r="M697" s="345" t="s">
        <v>566</v>
      </c>
      <c r="O697" s="776" t="str">
        <f t="shared" si="395"/>
        <v/>
      </c>
      <c r="P697" s="776" t="str">
        <f t="shared" si="396"/>
        <v/>
      </c>
      <c r="Q697" s="776" t="str">
        <f t="shared" si="397"/>
        <v/>
      </c>
    </row>
    <row r="698" spans="1:17" ht="14" hidden="1" customHeight="1">
      <c r="A698" s="543">
        <v>5470</v>
      </c>
      <c r="B698" s="541" t="s">
        <v>1401</v>
      </c>
      <c r="C698" s="654">
        <v>0</v>
      </c>
      <c r="D698" s="654">
        <v>0</v>
      </c>
      <c r="E698" s="556">
        <f t="shared" si="417"/>
        <v>0</v>
      </c>
      <c r="F698" s="654">
        <v>0</v>
      </c>
      <c r="G698" s="556">
        <f t="shared" si="418"/>
        <v>0</v>
      </c>
      <c r="H698" s="531">
        <f>'Production Budget - DETAILED'!G789</f>
        <v>0</v>
      </c>
      <c r="I698" s="835">
        <f t="shared" si="419"/>
        <v>0</v>
      </c>
      <c r="J698" s="667"/>
      <c r="K698" s="345" t="s">
        <v>566</v>
      </c>
      <c r="L698" s="345" t="s">
        <v>566</v>
      </c>
      <c r="M698" s="345" t="s">
        <v>566</v>
      </c>
      <c r="O698" s="776" t="str">
        <f t="shared" si="395"/>
        <v/>
      </c>
      <c r="P698" s="776" t="str">
        <f t="shared" si="396"/>
        <v/>
      </c>
      <c r="Q698" s="776" t="str">
        <f t="shared" si="397"/>
        <v/>
      </c>
    </row>
    <row r="699" spans="1:17" ht="14" hidden="1" customHeight="1">
      <c r="A699" s="543">
        <v>5480</v>
      </c>
      <c r="B699" s="541" t="s">
        <v>1402</v>
      </c>
      <c r="C699" s="654">
        <v>0</v>
      </c>
      <c r="D699" s="654">
        <v>0</v>
      </c>
      <c r="E699" s="556">
        <f>+C699+D699</f>
        <v>0</v>
      </c>
      <c r="F699" s="654">
        <v>0</v>
      </c>
      <c r="G699" s="556">
        <f t="shared" ref="G699" si="420">+E699+F699</f>
        <v>0</v>
      </c>
      <c r="H699" s="531">
        <f>'Production Budget - DETAILED'!G790</f>
        <v>0</v>
      </c>
      <c r="I699" s="835">
        <f>+H699-G699</f>
        <v>0</v>
      </c>
      <c r="J699" s="667"/>
      <c r="K699" s="345" t="s">
        <v>566</v>
      </c>
      <c r="L699" s="345" t="s">
        <v>566</v>
      </c>
      <c r="M699" s="345" t="s">
        <v>566</v>
      </c>
      <c r="O699" s="776" t="str">
        <f t="shared" ref="O699" si="421">IF(OR(K699="Oui",K699="Yes"),G699,"")</f>
        <v/>
      </c>
      <c r="P699" s="776" t="str">
        <f t="shared" ref="P699" si="422">IF(OR(L699="Oui",L699="Yes"),G699,"")</f>
        <v/>
      </c>
      <c r="Q699" s="776" t="str">
        <f t="shared" ref="Q699" si="423">IF(OR(M699="Oui",M699="Yes"),G699,"")</f>
        <v/>
      </c>
    </row>
    <row r="700" spans="1:17" ht="14" hidden="1" customHeight="1">
      <c r="A700" s="543">
        <v>5482</v>
      </c>
      <c r="B700" s="541" t="s">
        <v>1403</v>
      </c>
      <c r="C700" s="654">
        <v>0</v>
      </c>
      <c r="D700" s="654">
        <v>0</v>
      </c>
      <c r="E700" s="556">
        <f>+C700+D700</f>
        <v>0</v>
      </c>
      <c r="F700" s="654">
        <v>0</v>
      </c>
      <c r="G700" s="556">
        <f t="shared" si="418"/>
        <v>0</v>
      </c>
      <c r="H700" s="531">
        <f>'Production Budget - DETAILED'!G791</f>
        <v>0</v>
      </c>
      <c r="I700" s="835">
        <f>+H700-G700</f>
        <v>0</v>
      </c>
      <c r="J700" s="667"/>
      <c r="K700" s="345" t="s">
        <v>566</v>
      </c>
      <c r="L700" s="345" t="s">
        <v>566</v>
      </c>
      <c r="M700" s="345" t="s">
        <v>566</v>
      </c>
      <c r="O700" s="776" t="str">
        <f t="shared" si="395"/>
        <v/>
      </c>
      <c r="P700" s="776" t="str">
        <f t="shared" si="396"/>
        <v/>
      </c>
      <c r="Q700" s="776" t="str">
        <f t="shared" si="397"/>
        <v/>
      </c>
    </row>
    <row r="701" spans="1:17" ht="14" hidden="1" customHeight="1">
      <c r="A701" s="543" t="s">
        <v>2969</v>
      </c>
      <c r="B701" s="541" t="s">
        <v>915</v>
      </c>
      <c r="C701" s="654">
        <v>0</v>
      </c>
      <c r="D701" s="654">
        <v>0</v>
      </c>
      <c r="E701" s="556">
        <f>+C701+D701</f>
        <v>0</v>
      </c>
      <c r="F701" s="654">
        <v>0</v>
      </c>
      <c r="G701" s="556">
        <f t="shared" si="418"/>
        <v>0</v>
      </c>
      <c r="H701" s="531">
        <f>'Production Budget - DETAILED'!G792</f>
        <v>0</v>
      </c>
      <c r="I701" s="835">
        <f>+H701-G701</f>
        <v>0</v>
      </c>
      <c r="J701" s="667"/>
      <c r="K701" s="345" t="s">
        <v>566</v>
      </c>
      <c r="L701" s="345" t="s">
        <v>566</v>
      </c>
      <c r="M701" s="345" t="s">
        <v>566</v>
      </c>
      <c r="O701" s="776" t="str">
        <f t="shared" si="395"/>
        <v/>
      </c>
      <c r="P701" s="776" t="str">
        <f t="shared" si="396"/>
        <v/>
      </c>
      <c r="Q701" s="776" t="str">
        <f t="shared" si="397"/>
        <v/>
      </c>
    </row>
    <row r="702" spans="1:17" ht="14" hidden="1" customHeight="1">
      <c r="A702" s="543">
        <v>5495</v>
      </c>
      <c r="B702" s="541" t="s">
        <v>897</v>
      </c>
      <c r="C702" s="654">
        <v>0</v>
      </c>
      <c r="D702" s="654">
        <v>0</v>
      </c>
      <c r="E702" s="556">
        <f>+C702+D702</f>
        <v>0</v>
      </c>
      <c r="F702" s="654">
        <v>0</v>
      </c>
      <c r="G702" s="556">
        <f t="shared" si="418"/>
        <v>0</v>
      </c>
      <c r="H702" s="531">
        <f>'Production Budget - DETAILED'!G793</f>
        <v>0</v>
      </c>
      <c r="I702" s="835">
        <f>+H702-G702</f>
        <v>0</v>
      </c>
      <c r="J702" s="667"/>
      <c r="K702" s="345" t="s">
        <v>566</v>
      </c>
      <c r="L702" s="345" t="s">
        <v>566</v>
      </c>
      <c r="M702" s="345" t="s">
        <v>566</v>
      </c>
      <c r="O702" s="776" t="str">
        <f t="shared" si="395"/>
        <v/>
      </c>
      <c r="P702" s="776" t="str">
        <f t="shared" si="396"/>
        <v/>
      </c>
      <c r="Q702" s="776" t="str">
        <f t="shared" si="397"/>
        <v/>
      </c>
    </row>
    <row r="703" spans="1:17" ht="14" hidden="1" customHeight="1">
      <c r="A703" s="543"/>
      <c r="B703" s="534" t="s">
        <v>2806</v>
      </c>
      <c r="C703" s="535">
        <f t="shared" ref="C703:H703" si="424">SUM(C685:C702)</f>
        <v>0</v>
      </c>
      <c r="D703" s="535">
        <f t="shared" si="424"/>
        <v>0</v>
      </c>
      <c r="E703" s="535">
        <f t="shared" si="424"/>
        <v>0</v>
      </c>
      <c r="F703" s="535">
        <f t="shared" si="424"/>
        <v>0</v>
      </c>
      <c r="G703" s="535">
        <f t="shared" si="424"/>
        <v>0</v>
      </c>
      <c r="H703" s="535">
        <f t="shared" si="424"/>
        <v>0</v>
      </c>
      <c r="I703" s="831">
        <f>+H703-G703</f>
        <v>0</v>
      </c>
      <c r="J703" s="738"/>
      <c r="K703" s="738"/>
      <c r="L703" s="738"/>
      <c r="M703" s="738"/>
      <c r="N703" s="738"/>
      <c r="O703" s="783"/>
      <c r="P703" s="783"/>
      <c r="Q703" s="783"/>
    </row>
    <row r="704" spans="1:17" ht="14" hidden="1" customHeight="1">
      <c r="A704" s="543"/>
      <c r="B704" s="536"/>
      <c r="C704" s="548"/>
      <c r="D704" s="548"/>
      <c r="E704" s="548"/>
      <c r="F704" s="548"/>
      <c r="G704" s="548"/>
      <c r="H704" s="548"/>
      <c r="I704" s="833"/>
      <c r="J704" s="468"/>
      <c r="K704" s="468"/>
      <c r="L704" s="468"/>
      <c r="M704" s="468"/>
      <c r="N704" s="468"/>
      <c r="O704" s="782"/>
      <c r="P704" s="782"/>
      <c r="Q704" s="782"/>
    </row>
    <row r="705" spans="1:17" ht="14" hidden="1" customHeight="1">
      <c r="A705" s="524">
        <v>55</v>
      </c>
      <c r="B705" s="525" t="s">
        <v>1405</v>
      </c>
      <c r="C705" s="526"/>
      <c r="D705" s="548"/>
      <c r="E705" s="548"/>
      <c r="F705" s="548"/>
      <c r="G705" s="548"/>
      <c r="H705" s="548"/>
      <c r="I705" s="833"/>
      <c r="J705" s="468"/>
      <c r="K705" s="468"/>
      <c r="L705" s="468"/>
      <c r="M705" s="468"/>
      <c r="N705" s="468"/>
      <c r="O705" s="782"/>
      <c r="P705" s="782"/>
      <c r="Q705" s="782"/>
    </row>
    <row r="706" spans="1:17" ht="14" hidden="1" customHeight="1">
      <c r="A706" s="555" t="s">
        <v>2825</v>
      </c>
      <c r="B706" s="541" t="s">
        <v>1406</v>
      </c>
      <c r="C706" s="654">
        <v>0</v>
      </c>
      <c r="D706" s="654">
        <v>0</v>
      </c>
      <c r="E706" s="556">
        <f>+C706+D706</f>
        <v>0</v>
      </c>
      <c r="F706" s="654">
        <v>0</v>
      </c>
      <c r="G706" s="556">
        <f t="shared" ref="G706:G730" si="425">+E706+F706</f>
        <v>0</v>
      </c>
      <c r="H706" s="531">
        <f>'Production Budget - DETAILED'!G798</f>
        <v>0</v>
      </c>
      <c r="I706" s="835">
        <f>+H706-G706</f>
        <v>0</v>
      </c>
      <c r="J706" s="667"/>
      <c r="K706" s="345" t="s">
        <v>566</v>
      </c>
      <c r="L706" s="345" t="s">
        <v>566</v>
      </c>
      <c r="M706" s="345" t="s">
        <v>566</v>
      </c>
      <c r="O706" s="776" t="str">
        <f t="shared" si="395"/>
        <v/>
      </c>
      <c r="P706" s="776" t="str">
        <f t="shared" si="396"/>
        <v/>
      </c>
      <c r="Q706" s="776" t="str">
        <f t="shared" si="397"/>
        <v/>
      </c>
    </row>
    <row r="707" spans="1:17" ht="14" hidden="1" customHeight="1">
      <c r="A707" s="543">
        <v>5502</v>
      </c>
      <c r="B707" s="541" t="s">
        <v>1407</v>
      </c>
      <c r="C707" s="654">
        <v>0</v>
      </c>
      <c r="D707" s="654">
        <v>0</v>
      </c>
      <c r="E707" s="556">
        <f>+C707+D707</f>
        <v>0</v>
      </c>
      <c r="F707" s="654">
        <v>0</v>
      </c>
      <c r="G707" s="556">
        <f t="shared" si="425"/>
        <v>0</v>
      </c>
      <c r="H707" s="531">
        <f>'Production Budget - DETAILED'!G799</f>
        <v>0</v>
      </c>
      <c r="I707" s="835">
        <f>+H707-G707</f>
        <v>0</v>
      </c>
      <c r="J707" s="667"/>
      <c r="K707" s="345" t="s">
        <v>566</v>
      </c>
      <c r="L707" s="345" t="s">
        <v>566</v>
      </c>
      <c r="M707" s="345" t="s">
        <v>566</v>
      </c>
      <c r="O707" s="776" t="str">
        <f t="shared" si="395"/>
        <v/>
      </c>
      <c r="P707" s="776" t="str">
        <f t="shared" si="396"/>
        <v/>
      </c>
      <c r="Q707" s="776" t="str">
        <f t="shared" si="397"/>
        <v/>
      </c>
    </row>
    <row r="708" spans="1:17" ht="14" hidden="1" customHeight="1">
      <c r="A708" s="543">
        <v>5505</v>
      </c>
      <c r="B708" s="541" t="s">
        <v>1408</v>
      </c>
      <c r="C708" s="654">
        <v>0</v>
      </c>
      <c r="D708" s="654">
        <v>0</v>
      </c>
      <c r="E708" s="556">
        <f>+C708+D708</f>
        <v>0</v>
      </c>
      <c r="F708" s="654">
        <v>0</v>
      </c>
      <c r="G708" s="556">
        <f t="shared" si="425"/>
        <v>0</v>
      </c>
      <c r="H708" s="531">
        <f>'Production Budget - DETAILED'!G800</f>
        <v>0</v>
      </c>
      <c r="I708" s="835">
        <f>+H708-G708</f>
        <v>0</v>
      </c>
      <c r="J708" s="667"/>
      <c r="K708" s="345" t="s">
        <v>566</v>
      </c>
      <c r="L708" s="345" t="s">
        <v>566</v>
      </c>
      <c r="M708" s="345" t="s">
        <v>566</v>
      </c>
      <c r="O708" s="776" t="str">
        <f t="shared" si="395"/>
        <v/>
      </c>
      <c r="P708" s="776" t="str">
        <f t="shared" si="396"/>
        <v/>
      </c>
      <c r="Q708" s="776" t="str">
        <f t="shared" si="397"/>
        <v/>
      </c>
    </row>
    <row r="709" spans="1:17" ht="14" hidden="1" customHeight="1">
      <c r="A709" s="543">
        <v>5506</v>
      </c>
      <c r="B709" s="541" t="s">
        <v>1409</v>
      </c>
      <c r="C709" s="654">
        <v>0</v>
      </c>
      <c r="D709" s="654">
        <v>0</v>
      </c>
      <c r="E709" s="556">
        <f t="shared" ref="E709:E730" si="426">+C709+D709</f>
        <v>0</v>
      </c>
      <c r="F709" s="654">
        <v>0</v>
      </c>
      <c r="G709" s="556">
        <f t="shared" si="425"/>
        <v>0</v>
      </c>
      <c r="H709" s="531">
        <f>'Production Budget - DETAILED'!G801</f>
        <v>0</v>
      </c>
      <c r="I709" s="835">
        <f t="shared" ref="I709:I730" si="427">+H709-G709</f>
        <v>0</v>
      </c>
      <c r="J709" s="667"/>
      <c r="K709" s="345" t="s">
        <v>566</v>
      </c>
      <c r="L709" s="345" t="s">
        <v>566</v>
      </c>
      <c r="M709" s="345" t="s">
        <v>566</v>
      </c>
      <c r="O709" s="776" t="str">
        <f t="shared" si="395"/>
        <v/>
      </c>
      <c r="P709" s="776" t="str">
        <f t="shared" si="396"/>
        <v/>
      </c>
      <c r="Q709" s="776" t="str">
        <f t="shared" si="397"/>
        <v/>
      </c>
    </row>
    <row r="710" spans="1:17" ht="14" hidden="1" customHeight="1">
      <c r="A710" s="543" t="s">
        <v>2970</v>
      </c>
      <c r="B710" s="541" t="s">
        <v>1410</v>
      </c>
      <c r="C710" s="654">
        <v>0</v>
      </c>
      <c r="D710" s="654">
        <v>0</v>
      </c>
      <c r="E710" s="556">
        <f t="shared" si="426"/>
        <v>0</v>
      </c>
      <c r="F710" s="654">
        <v>0</v>
      </c>
      <c r="G710" s="556">
        <f t="shared" si="425"/>
        <v>0</v>
      </c>
      <c r="H710" s="531">
        <f>'Production Budget - DETAILED'!G802</f>
        <v>0</v>
      </c>
      <c r="I710" s="835">
        <f t="shared" si="427"/>
        <v>0</v>
      </c>
      <c r="J710" s="667"/>
      <c r="K710" s="345" t="s">
        <v>566</v>
      </c>
      <c r="L710" s="345" t="s">
        <v>566</v>
      </c>
      <c r="M710" s="345" t="s">
        <v>566</v>
      </c>
      <c r="O710" s="776" t="str">
        <f t="shared" si="395"/>
        <v/>
      </c>
      <c r="P710" s="776" t="str">
        <f t="shared" si="396"/>
        <v/>
      </c>
      <c r="Q710" s="776" t="str">
        <f t="shared" si="397"/>
        <v/>
      </c>
    </row>
    <row r="711" spans="1:17" ht="14" hidden="1" customHeight="1">
      <c r="A711" s="543">
        <v>5508</v>
      </c>
      <c r="B711" s="541" t="s">
        <v>1411</v>
      </c>
      <c r="C711" s="654">
        <v>0</v>
      </c>
      <c r="D711" s="654">
        <v>0</v>
      </c>
      <c r="E711" s="556">
        <f t="shared" si="426"/>
        <v>0</v>
      </c>
      <c r="F711" s="654">
        <v>0</v>
      </c>
      <c r="G711" s="556">
        <f t="shared" si="425"/>
        <v>0</v>
      </c>
      <c r="H711" s="531">
        <f>'Production Budget - DETAILED'!G803</f>
        <v>0</v>
      </c>
      <c r="I711" s="835">
        <f t="shared" si="427"/>
        <v>0</v>
      </c>
      <c r="J711" s="667"/>
      <c r="K711" s="345" t="s">
        <v>566</v>
      </c>
      <c r="L711" s="345" t="s">
        <v>566</v>
      </c>
      <c r="M711" s="345" t="s">
        <v>566</v>
      </c>
      <c r="O711" s="776" t="str">
        <f t="shared" si="395"/>
        <v/>
      </c>
      <c r="P711" s="776" t="str">
        <f t="shared" si="396"/>
        <v/>
      </c>
      <c r="Q711" s="776" t="str">
        <f t="shared" si="397"/>
        <v/>
      </c>
    </row>
    <row r="712" spans="1:17" ht="14" hidden="1" customHeight="1">
      <c r="A712" s="543">
        <v>5510</v>
      </c>
      <c r="B712" s="541" t="s">
        <v>1412</v>
      </c>
      <c r="C712" s="654">
        <v>0</v>
      </c>
      <c r="D712" s="654">
        <v>0</v>
      </c>
      <c r="E712" s="556">
        <f t="shared" si="426"/>
        <v>0</v>
      </c>
      <c r="F712" s="654">
        <v>0</v>
      </c>
      <c r="G712" s="556">
        <f t="shared" si="425"/>
        <v>0</v>
      </c>
      <c r="H712" s="531">
        <f>'Production Budget - DETAILED'!G804</f>
        <v>0</v>
      </c>
      <c r="I712" s="835">
        <f t="shared" si="427"/>
        <v>0</v>
      </c>
      <c r="J712" s="667"/>
      <c r="K712" s="345" t="s">
        <v>566</v>
      </c>
      <c r="L712" s="345" t="s">
        <v>566</v>
      </c>
      <c r="M712" s="345" t="s">
        <v>566</v>
      </c>
      <c r="O712" s="776" t="str">
        <f t="shared" si="395"/>
        <v/>
      </c>
      <c r="P712" s="776" t="str">
        <f t="shared" si="396"/>
        <v/>
      </c>
      <c r="Q712" s="776" t="str">
        <f t="shared" si="397"/>
        <v/>
      </c>
    </row>
    <row r="713" spans="1:17" ht="14" hidden="1" customHeight="1">
      <c r="A713" s="543">
        <v>5520</v>
      </c>
      <c r="B713" s="541" t="s">
        <v>1413</v>
      </c>
      <c r="C713" s="654">
        <v>0</v>
      </c>
      <c r="D713" s="654">
        <v>0</v>
      </c>
      <c r="E713" s="556">
        <f t="shared" si="426"/>
        <v>0</v>
      </c>
      <c r="F713" s="654">
        <v>0</v>
      </c>
      <c r="G713" s="556">
        <f t="shared" si="425"/>
        <v>0</v>
      </c>
      <c r="H713" s="531">
        <f>'Production Budget - DETAILED'!G805</f>
        <v>0</v>
      </c>
      <c r="I713" s="835">
        <f t="shared" si="427"/>
        <v>0</v>
      </c>
      <c r="J713" s="667"/>
      <c r="K713" s="345" t="s">
        <v>566</v>
      </c>
      <c r="L713" s="345" t="s">
        <v>566</v>
      </c>
      <c r="M713" s="345" t="s">
        <v>566</v>
      </c>
      <c r="O713" s="776" t="str">
        <f t="shared" si="395"/>
        <v/>
      </c>
      <c r="P713" s="776" t="str">
        <f t="shared" si="396"/>
        <v/>
      </c>
      <c r="Q713" s="776" t="str">
        <f t="shared" si="397"/>
        <v/>
      </c>
    </row>
    <row r="714" spans="1:17" ht="14" hidden="1" customHeight="1">
      <c r="A714" s="543">
        <v>5525</v>
      </c>
      <c r="B714" s="541" t="s">
        <v>1414</v>
      </c>
      <c r="C714" s="654">
        <v>0</v>
      </c>
      <c r="D714" s="654">
        <v>0</v>
      </c>
      <c r="E714" s="556">
        <f t="shared" si="426"/>
        <v>0</v>
      </c>
      <c r="F714" s="654">
        <v>0</v>
      </c>
      <c r="G714" s="556">
        <f t="shared" si="425"/>
        <v>0</v>
      </c>
      <c r="H714" s="531">
        <f>'Production Budget - DETAILED'!G806</f>
        <v>0</v>
      </c>
      <c r="I714" s="835">
        <f t="shared" si="427"/>
        <v>0</v>
      </c>
      <c r="J714" s="667"/>
      <c r="K714" s="345" t="s">
        <v>566</v>
      </c>
      <c r="L714" s="345" t="s">
        <v>566</v>
      </c>
      <c r="M714" s="345" t="s">
        <v>566</v>
      </c>
      <c r="O714" s="776" t="str">
        <f t="shared" si="395"/>
        <v/>
      </c>
      <c r="P714" s="776" t="str">
        <f t="shared" si="396"/>
        <v/>
      </c>
      <c r="Q714" s="776" t="str">
        <f t="shared" si="397"/>
        <v/>
      </c>
    </row>
    <row r="715" spans="1:17" ht="14" hidden="1" customHeight="1">
      <c r="A715" s="543">
        <v>5545</v>
      </c>
      <c r="B715" s="541" t="s">
        <v>1415</v>
      </c>
      <c r="C715" s="654">
        <v>0</v>
      </c>
      <c r="D715" s="654">
        <v>0</v>
      </c>
      <c r="E715" s="556">
        <f t="shared" si="426"/>
        <v>0</v>
      </c>
      <c r="F715" s="654">
        <v>0</v>
      </c>
      <c r="G715" s="556">
        <f t="shared" si="425"/>
        <v>0</v>
      </c>
      <c r="H715" s="531">
        <f>'Production Budget - DETAILED'!G807</f>
        <v>0</v>
      </c>
      <c r="I715" s="835">
        <f t="shared" si="427"/>
        <v>0</v>
      </c>
      <c r="J715" s="667"/>
      <c r="K715" s="345" t="s">
        <v>566</v>
      </c>
      <c r="L715" s="345" t="s">
        <v>566</v>
      </c>
      <c r="M715" s="345" t="s">
        <v>566</v>
      </c>
      <c r="O715" s="776" t="str">
        <f t="shared" si="395"/>
        <v/>
      </c>
      <c r="P715" s="776" t="str">
        <f t="shared" si="396"/>
        <v/>
      </c>
      <c r="Q715" s="776" t="str">
        <f t="shared" si="397"/>
        <v/>
      </c>
    </row>
    <row r="716" spans="1:17" ht="14" hidden="1" customHeight="1">
      <c r="A716" s="543">
        <v>5550</v>
      </c>
      <c r="B716" s="541" t="s">
        <v>1416</v>
      </c>
      <c r="C716" s="654">
        <v>0</v>
      </c>
      <c r="D716" s="654">
        <v>0</v>
      </c>
      <c r="E716" s="556">
        <f t="shared" si="426"/>
        <v>0</v>
      </c>
      <c r="F716" s="654">
        <v>0</v>
      </c>
      <c r="G716" s="556">
        <f t="shared" si="425"/>
        <v>0</v>
      </c>
      <c r="H716" s="531">
        <f>'Production Budget - DETAILED'!G808</f>
        <v>0</v>
      </c>
      <c r="I716" s="835">
        <f t="shared" si="427"/>
        <v>0</v>
      </c>
      <c r="J716" s="667"/>
      <c r="K716" s="345" t="s">
        <v>566</v>
      </c>
      <c r="L716" s="345" t="s">
        <v>566</v>
      </c>
      <c r="M716" s="345" t="s">
        <v>566</v>
      </c>
      <c r="O716" s="776" t="str">
        <f t="shared" si="395"/>
        <v/>
      </c>
      <c r="P716" s="776" t="str">
        <f t="shared" si="396"/>
        <v/>
      </c>
      <c r="Q716" s="776" t="str">
        <f t="shared" si="397"/>
        <v/>
      </c>
    </row>
    <row r="717" spans="1:17" ht="14" hidden="1" customHeight="1">
      <c r="A717" s="543">
        <v>5554</v>
      </c>
      <c r="B717" s="541" t="s">
        <v>1417</v>
      </c>
      <c r="C717" s="654">
        <v>0</v>
      </c>
      <c r="D717" s="654">
        <v>0</v>
      </c>
      <c r="E717" s="556">
        <f t="shared" si="426"/>
        <v>0</v>
      </c>
      <c r="F717" s="654">
        <v>0</v>
      </c>
      <c r="G717" s="556">
        <f t="shared" si="425"/>
        <v>0</v>
      </c>
      <c r="H717" s="531">
        <f>'Production Budget - DETAILED'!G809</f>
        <v>0</v>
      </c>
      <c r="I717" s="835">
        <f t="shared" si="427"/>
        <v>0</v>
      </c>
      <c r="J717" s="667"/>
      <c r="K717" s="345" t="s">
        <v>566</v>
      </c>
      <c r="L717" s="345" t="s">
        <v>566</v>
      </c>
      <c r="M717" s="345" t="s">
        <v>566</v>
      </c>
      <c r="O717" s="776" t="str">
        <f t="shared" ref="O717:O783" si="428">IF(OR(K717="Oui",K717="Yes"),G717,"")</f>
        <v/>
      </c>
      <c r="P717" s="776" t="str">
        <f t="shared" ref="P717:P783" si="429">IF(OR(L717="Oui",L717="Yes"),G717,"")</f>
        <v/>
      </c>
      <c r="Q717" s="776" t="str">
        <f t="shared" ref="Q717:Q783" si="430">IF(OR(M717="Oui",M717="Yes"),G717,"")</f>
        <v/>
      </c>
    </row>
    <row r="718" spans="1:17" ht="14" hidden="1" customHeight="1">
      <c r="A718" s="543">
        <v>5555</v>
      </c>
      <c r="B718" s="541" t="s">
        <v>1418</v>
      </c>
      <c r="C718" s="654">
        <v>0</v>
      </c>
      <c r="D718" s="654">
        <v>0</v>
      </c>
      <c r="E718" s="556">
        <f t="shared" si="426"/>
        <v>0</v>
      </c>
      <c r="F718" s="654">
        <v>0</v>
      </c>
      <c r="G718" s="556">
        <f t="shared" si="425"/>
        <v>0</v>
      </c>
      <c r="H718" s="531">
        <f>'Production Budget - DETAILED'!G810</f>
        <v>0</v>
      </c>
      <c r="I718" s="835">
        <f t="shared" si="427"/>
        <v>0</v>
      </c>
      <c r="J718" s="667"/>
      <c r="K718" s="345" t="s">
        <v>566</v>
      </c>
      <c r="L718" s="345" t="s">
        <v>566</v>
      </c>
      <c r="M718" s="345" t="s">
        <v>566</v>
      </c>
      <c r="O718" s="776" t="str">
        <f t="shared" si="428"/>
        <v/>
      </c>
      <c r="P718" s="776" t="str">
        <f t="shared" si="429"/>
        <v/>
      </c>
      <c r="Q718" s="776" t="str">
        <f t="shared" si="430"/>
        <v/>
      </c>
    </row>
    <row r="719" spans="1:17" ht="14" hidden="1" customHeight="1">
      <c r="A719" s="543">
        <v>5560</v>
      </c>
      <c r="B719" s="541" t="s">
        <v>1419</v>
      </c>
      <c r="C719" s="654">
        <v>0</v>
      </c>
      <c r="D719" s="654">
        <v>0</v>
      </c>
      <c r="E719" s="556">
        <f t="shared" si="426"/>
        <v>0</v>
      </c>
      <c r="F719" s="654">
        <v>0</v>
      </c>
      <c r="G719" s="556">
        <f t="shared" si="425"/>
        <v>0</v>
      </c>
      <c r="H719" s="531">
        <f>'Production Budget - DETAILED'!G811</f>
        <v>0</v>
      </c>
      <c r="I719" s="835">
        <f t="shared" si="427"/>
        <v>0</v>
      </c>
      <c r="J719" s="667"/>
      <c r="K719" s="345" t="s">
        <v>566</v>
      </c>
      <c r="L719" s="345" t="s">
        <v>566</v>
      </c>
      <c r="M719" s="345" t="s">
        <v>566</v>
      </c>
      <c r="O719" s="776" t="str">
        <f t="shared" si="428"/>
        <v/>
      </c>
      <c r="P719" s="776" t="str">
        <f t="shared" si="429"/>
        <v/>
      </c>
      <c r="Q719" s="776" t="str">
        <f t="shared" si="430"/>
        <v/>
      </c>
    </row>
    <row r="720" spans="1:17" ht="14" hidden="1" customHeight="1">
      <c r="A720" s="543">
        <v>5561</v>
      </c>
      <c r="B720" s="541" t="s">
        <v>1420</v>
      </c>
      <c r="C720" s="654">
        <v>0</v>
      </c>
      <c r="D720" s="654">
        <v>0</v>
      </c>
      <c r="E720" s="556">
        <f t="shared" si="426"/>
        <v>0</v>
      </c>
      <c r="F720" s="654">
        <v>0</v>
      </c>
      <c r="G720" s="556">
        <f t="shared" si="425"/>
        <v>0</v>
      </c>
      <c r="H720" s="531">
        <f>'Production Budget - DETAILED'!G812</f>
        <v>0</v>
      </c>
      <c r="I720" s="835">
        <f t="shared" si="427"/>
        <v>0</v>
      </c>
      <c r="J720" s="667"/>
      <c r="K720" s="345" t="s">
        <v>566</v>
      </c>
      <c r="L720" s="345" t="s">
        <v>566</v>
      </c>
      <c r="M720" s="345" t="s">
        <v>566</v>
      </c>
      <c r="O720" s="776" t="str">
        <f t="shared" si="428"/>
        <v/>
      </c>
      <c r="P720" s="776" t="str">
        <f t="shared" si="429"/>
        <v/>
      </c>
      <c r="Q720" s="776" t="str">
        <f t="shared" si="430"/>
        <v/>
      </c>
    </row>
    <row r="721" spans="1:17" ht="14" hidden="1" customHeight="1">
      <c r="A721" s="543">
        <v>5562</v>
      </c>
      <c r="B721" s="541" t="s">
        <v>1421</v>
      </c>
      <c r="C721" s="654">
        <v>0</v>
      </c>
      <c r="D721" s="654">
        <v>0</v>
      </c>
      <c r="E721" s="556">
        <f t="shared" si="426"/>
        <v>0</v>
      </c>
      <c r="F721" s="654">
        <v>0</v>
      </c>
      <c r="G721" s="556">
        <f t="shared" si="425"/>
        <v>0</v>
      </c>
      <c r="H721" s="531">
        <f>'Production Budget - DETAILED'!G813</f>
        <v>0</v>
      </c>
      <c r="I721" s="835">
        <f t="shared" si="427"/>
        <v>0</v>
      </c>
      <c r="J721" s="667"/>
      <c r="K721" s="345" t="s">
        <v>566</v>
      </c>
      <c r="L721" s="345" t="s">
        <v>566</v>
      </c>
      <c r="M721" s="345" t="s">
        <v>566</v>
      </c>
      <c r="O721" s="776" t="str">
        <f t="shared" si="428"/>
        <v/>
      </c>
      <c r="P721" s="776" t="str">
        <f t="shared" si="429"/>
        <v/>
      </c>
      <c r="Q721" s="776" t="str">
        <f t="shared" si="430"/>
        <v/>
      </c>
    </row>
    <row r="722" spans="1:17" ht="14" hidden="1" customHeight="1">
      <c r="A722" s="543">
        <v>5563</v>
      </c>
      <c r="B722" s="541" t="s">
        <v>1422</v>
      </c>
      <c r="C722" s="654">
        <v>0</v>
      </c>
      <c r="D722" s="654">
        <v>0</v>
      </c>
      <c r="E722" s="556">
        <f t="shared" si="426"/>
        <v>0</v>
      </c>
      <c r="F722" s="654">
        <v>0</v>
      </c>
      <c r="G722" s="556">
        <f t="shared" si="425"/>
        <v>0</v>
      </c>
      <c r="H722" s="531">
        <f>'Production Budget - DETAILED'!G814</f>
        <v>0</v>
      </c>
      <c r="I722" s="835">
        <f t="shared" si="427"/>
        <v>0</v>
      </c>
      <c r="J722" s="667"/>
      <c r="K722" s="345" t="s">
        <v>566</v>
      </c>
      <c r="L722" s="345" t="s">
        <v>566</v>
      </c>
      <c r="M722" s="345" t="s">
        <v>566</v>
      </c>
      <c r="O722" s="776" t="str">
        <f t="shared" si="428"/>
        <v/>
      </c>
      <c r="P722" s="776" t="str">
        <f t="shared" si="429"/>
        <v/>
      </c>
      <c r="Q722" s="776" t="str">
        <f t="shared" si="430"/>
        <v/>
      </c>
    </row>
    <row r="723" spans="1:17" ht="14" hidden="1" customHeight="1">
      <c r="A723" s="543">
        <v>5564</v>
      </c>
      <c r="B723" s="541" t="s">
        <v>1423</v>
      </c>
      <c r="C723" s="654">
        <v>0</v>
      </c>
      <c r="D723" s="654">
        <v>0</v>
      </c>
      <c r="E723" s="556">
        <f t="shared" si="426"/>
        <v>0</v>
      </c>
      <c r="F723" s="654">
        <v>0</v>
      </c>
      <c r="G723" s="556">
        <f t="shared" si="425"/>
        <v>0</v>
      </c>
      <c r="H723" s="531">
        <f>'Production Budget - DETAILED'!G815</f>
        <v>0</v>
      </c>
      <c r="I723" s="835">
        <f t="shared" si="427"/>
        <v>0</v>
      </c>
      <c r="J723" s="667"/>
      <c r="K723" s="345" t="s">
        <v>566</v>
      </c>
      <c r="L723" s="345" t="s">
        <v>566</v>
      </c>
      <c r="M723" s="345" t="s">
        <v>566</v>
      </c>
      <c r="O723" s="776" t="str">
        <f t="shared" si="428"/>
        <v/>
      </c>
      <c r="P723" s="776" t="str">
        <f t="shared" si="429"/>
        <v/>
      </c>
      <c r="Q723" s="776" t="str">
        <f t="shared" si="430"/>
        <v/>
      </c>
    </row>
    <row r="724" spans="1:17" ht="14" hidden="1" customHeight="1">
      <c r="A724" s="543">
        <v>5565</v>
      </c>
      <c r="B724" s="541" t="s">
        <v>1424</v>
      </c>
      <c r="C724" s="654">
        <v>0</v>
      </c>
      <c r="D724" s="654">
        <v>0</v>
      </c>
      <c r="E724" s="556">
        <f t="shared" si="426"/>
        <v>0</v>
      </c>
      <c r="F724" s="654">
        <v>0</v>
      </c>
      <c r="G724" s="556">
        <f t="shared" si="425"/>
        <v>0</v>
      </c>
      <c r="H724" s="531">
        <f>'Production Budget - DETAILED'!G816</f>
        <v>0</v>
      </c>
      <c r="I724" s="835">
        <f t="shared" si="427"/>
        <v>0</v>
      </c>
      <c r="J724" s="667"/>
      <c r="K724" s="345" t="s">
        <v>566</v>
      </c>
      <c r="L724" s="345" t="s">
        <v>566</v>
      </c>
      <c r="M724" s="345" t="s">
        <v>566</v>
      </c>
      <c r="O724" s="776" t="str">
        <f t="shared" si="428"/>
        <v/>
      </c>
      <c r="P724" s="776" t="str">
        <f t="shared" si="429"/>
        <v/>
      </c>
      <c r="Q724" s="776" t="str">
        <f t="shared" si="430"/>
        <v/>
      </c>
    </row>
    <row r="725" spans="1:17" ht="14" hidden="1" customHeight="1">
      <c r="A725" s="543">
        <v>5566</v>
      </c>
      <c r="B725" s="541" t="s">
        <v>1425</v>
      </c>
      <c r="C725" s="654">
        <v>0</v>
      </c>
      <c r="D725" s="654">
        <v>0</v>
      </c>
      <c r="E725" s="556">
        <f t="shared" si="426"/>
        <v>0</v>
      </c>
      <c r="F725" s="654">
        <v>0</v>
      </c>
      <c r="G725" s="556">
        <f t="shared" si="425"/>
        <v>0</v>
      </c>
      <c r="H725" s="531">
        <f>'Production Budget - DETAILED'!G817</f>
        <v>0</v>
      </c>
      <c r="I725" s="835">
        <f t="shared" si="427"/>
        <v>0</v>
      </c>
      <c r="J725" s="667"/>
      <c r="K725" s="345" t="s">
        <v>566</v>
      </c>
      <c r="L725" s="345" t="s">
        <v>566</v>
      </c>
      <c r="M725" s="345" t="s">
        <v>566</v>
      </c>
      <c r="O725" s="776" t="str">
        <f t="shared" si="428"/>
        <v/>
      </c>
      <c r="P725" s="776" t="str">
        <f t="shared" si="429"/>
        <v/>
      </c>
      <c r="Q725" s="776" t="str">
        <f t="shared" si="430"/>
        <v/>
      </c>
    </row>
    <row r="726" spans="1:17" ht="14" hidden="1" customHeight="1">
      <c r="A726" s="543">
        <v>5567</v>
      </c>
      <c r="B726" s="541" t="s">
        <v>1426</v>
      </c>
      <c r="C726" s="654">
        <v>0</v>
      </c>
      <c r="D726" s="654">
        <v>0</v>
      </c>
      <c r="E726" s="556">
        <f t="shared" si="426"/>
        <v>0</v>
      </c>
      <c r="F726" s="654">
        <v>0</v>
      </c>
      <c r="G726" s="556">
        <f t="shared" si="425"/>
        <v>0</v>
      </c>
      <c r="H726" s="531">
        <f>'Production Budget - DETAILED'!G818</f>
        <v>0</v>
      </c>
      <c r="I726" s="835">
        <f t="shared" si="427"/>
        <v>0</v>
      </c>
      <c r="J726" s="667"/>
      <c r="K726" s="345" t="s">
        <v>566</v>
      </c>
      <c r="L726" s="345" t="s">
        <v>566</v>
      </c>
      <c r="M726" s="345" t="s">
        <v>566</v>
      </c>
      <c r="O726" s="776" t="str">
        <f t="shared" si="428"/>
        <v/>
      </c>
      <c r="P726" s="776" t="str">
        <f t="shared" si="429"/>
        <v/>
      </c>
      <c r="Q726" s="776" t="str">
        <f t="shared" si="430"/>
        <v/>
      </c>
    </row>
    <row r="727" spans="1:17" ht="14" hidden="1" customHeight="1">
      <c r="A727" s="543">
        <v>5568</v>
      </c>
      <c r="B727" s="541" t="s">
        <v>1427</v>
      </c>
      <c r="C727" s="654">
        <v>0</v>
      </c>
      <c r="D727" s="654">
        <v>0</v>
      </c>
      <c r="E727" s="556">
        <f t="shared" si="426"/>
        <v>0</v>
      </c>
      <c r="F727" s="654">
        <v>0</v>
      </c>
      <c r="G727" s="556">
        <f t="shared" si="425"/>
        <v>0</v>
      </c>
      <c r="H727" s="531">
        <f>'Production Budget - DETAILED'!G819</f>
        <v>0</v>
      </c>
      <c r="I727" s="835">
        <f t="shared" si="427"/>
        <v>0</v>
      </c>
      <c r="J727" s="667"/>
      <c r="K727" s="345" t="s">
        <v>566</v>
      </c>
      <c r="L727" s="345" t="s">
        <v>566</v>
      </c>
      <c r="M727" s="345" t="s">
        <v>566</v>
      </c>
      <c r="O727" s="776" t="str">
        <f t="shared" si="428"/>
        <v/>
      </c>
      <c r="P727" s="776" t="str">
        <f t="shared" si="429"/>
        <v/>
      </c>
      <c r="Q727" s="776" t="str">
        <f t="shared" si="430"/>
        <v/>
      </c>
    </row>
    <row r="728" spans="1:17" ht="15" hidden="1" customHeight="1">
      <c r="A728" s="543">
        <v>5580</v>
      </c>
      <c r="B728" s="541" t="s">
        <v>1428</v>
      </c>
      <c r="C728" s="654">
        <v>0</v>
      </c>
      <c r="D728" s="654">
        <v>0</v>
      </c>
      <c r="E728" s="556">
        <f t="shared" ref="E728" si="431">+C728+D728</f>
        <v>0</v>
      </c>
      <c r="F728" s="654">
        <v>0</v>
      </c>
      <c r="G728" s="556">
        <f t="shared" ref="G728" si="432">+E728+F728</f>
        <v>0</v>
      </c>
      <c r="H728" s="531">
        <f>'Production Budget - DETAILED'!G820</f>
        <v>0</v>
      </c>
      <c r="I728" s="835">
        <f t="shared" ref="I728" si="433">+H728-G728</f>
        <v>0</v>
      </c>
      <c r="J728" s="667"/>
      <c r="K728" s="345" t="s">
        <v>566</v>
      </c>
      <c r="L728" s="345" t="s">
        <v>566</v>
      </c>
      <c r="M728" s="345" t="s">
        <v>566</v>
      </c>
      <c r="O728" s="776" t="str">
        <f t="shared" ref="O728" si="434">IF(OR(K728="Oui",K728="Yes"),G728,"")</f>
        <v/>
      </c>
      <c r="P728" s="776" t="str">
        <f t="shared" ref="P728" si="435">IF(OR(L728="Oui",L728="Yes"),G728,"")</f>
        <v/>
      </c>
      <c r="Q728" s="776" t="str">
        <f t="shared" ref="Q728" si="436">IF(OR(M728="Oui",M728="Yes"),G728,"")</f>
        <v/>
      </c>
    </row>
    <row r="729" spans="1:17" ht="15" hidden="1" customHeight="1">
      <c r="A729" s="543" t="s">
        <v>2971</v>
      </c>
      <c r="B729" s="541" t="s">
        <v>915</v>
      </c>
      <c r="C729" s="654">
        <v>0</v>
      </c>
      <c r="D729" s="654">
        <v>0</v>
      </c>
      <c r="E729" s="556">
        <f t="shared" si="426"/>
        <v>0</v>
      </c>
      <c r="F729" s="654">
        <v>0</v>
      </c>
      <c r="G729" s="556">
        <f t="shared" si="425"/>
        <v>0</v>
      </c>
      <c r="H729" s="531">
        <f>'Production Budget - DETAILED'!G821</f>
        <v>0</v>
      </c>
      <c r="I729" s="835">
        <f t="shared" si="427"/>
        <v>0</v>
      </c>
      <c r="J729" s="667"/>
      <c r="K729" s="345" t="s">
        <v>566</v>
      </c>
      <c r="L729" s="345" t="s">
        <v>566</v>
      </c>
      <c r="M729" s="345" t="s">
        <v>566</v>
      </c>
      <c r="O729" s="776" t="str">
        <f t="shared" si="428"/>
        <v/>
      </c>
      <c r="P729" s="776" t="str">
        <f t="shared" si="429"/>
        <v/>
      </c>
      <c r="Q729" s="776" t="str">
        <f t="shared" si="430"/>
        <v/>
      </c>
    </row>
    <row r="730" spans="1:17" ht="14" hidden="1" customHeight="1">
      <c r="A730" s="543">
        <v>5595</v>
      </c>
      <c r="B730" s="541" t="s">
        <v>897</v>
      </c>
      <c r="C730" s="654">
        <v>0</v>
      </c>
      <c r="D730" s="654">
        <v>0</v>
      </c>
      <c r="E730" s="556">
        <f t="shared" si="426"/>
        <v>0</v>
      </c>
      <c r="F730" s="654">
        <v>0</v>
      </c>
      <c r="G730" s="556">
        <f t="shared" si="425"/>
        <v>0</v>
      </c>
      <c r="H730" s="531">
        <f>'Production Budget - DETAILED'!G822</f>
        <v>0</v>
      </c>
      <c r="I730" s="835">
        <f t="shared" si="427"/>
        <v>0</v>
      </c>
      <c r="J730" s="667"/>
      <c r="K730" s="345" t="s">
        <v>566</v>
      </c>
      <c r="L730" s="345" t="s">
        <v>566</v>
      </c>
      <c r="M730" s="345" t="s">
        <v>566</v>
      </c>
      <c r="O730" s="776" t="str">
        <f t="shared" si="428"/>
        <v/>
      </c>
      <c r="P730" s="776" t="str">
        <f t="shared" si="429"/>
        <v/>
      </c>
      <c r="Q730" s="776" t="str">
        <f t="shared" si="430"/>
        <v/>
      </c>
    </row>
    <row r="731" spans="1:17" ht="14" hidden="1" customHeight="1">
      <c r="A731" s="543"/>
      <c r="B731" s="534" t="s">
        <v>2807</v>
      </c>
      <c r="C731" s="535">
        <f t="shared" ref="C731:H731" si="437">SUM(C706:C730)</f>
        <v>0</v>
      </c>
      <c r="D731" s="535">
        <f t="shared" si="437"/>
        <v>0</v>
      </c>
      <c r="E731" s="535">
        <f t="shared" si="437"/>
        <v>0</v>
      </c>
      <c r="F731" s="535">
        <f t="shared" si="437"/>
        <v>0</v>
      </c>
      <c r="G731" s="535">
        <f t="shared" si="437"/>
        <v>0</v>
      </c>
      <c r="H731" s="535">
        <f t="shared" si="437"/>
        <v>0</v>
      </c>
      <c r="I731" s="831">
        <f>+H731-G731</f>
        <v>0</v>
      </c>
      <c r="J731" s="738"/>
      <c r="K731" s="738"/>
      <c r="L731" s="738"/>
      <c r="M731" s="738"/>
      <c r="N731" s="738"/>
      <c r="O731" s="783"/>
      <c r="P731" s="783"/>
      <c r="Q731" s="783"/>
    </row>
    <row r="732" spans="1:17" ht="14" hidden="1" customHeight="1">
      <c r="A732" s="543"/>
      <c r="B732" s="536"/>
      <c r="C732" s="548"/>
      <c r="D732" s="548"/>
      <c r="E732" s="548"/>
      <c r="F732" s="548"/>
      <c r="G732" s="548"/>
      <c r="H732" s="548"/>
      <c r="I732" s="833"/>
      <c r="J732" s="468"/>
      <c r="K732" s="468"/>
      <c r="L732" s="468"/>
      <c r="M732" s="468"/>
      <c r="N732" s="468"/>
      <c r="O732" s="782"/>
      <c r="P732" s="782"/>
      <c r="Q732" s="782"/>
    </row>
    <row r="733" spans="1:17" ht="14" hidden="1" customHeight="1">
      <c r="A733" s="524">
        <v>56</v>
      </c>
      <c r="B733" s="525" t="s">
        <v>1430</v>
      </c>
      <c r="C733" s="526"/>
      <c r="D733" s="548"/>
      <c r="E733" s="548"/>
      <c r="F733" s="548"/>
      <c r="G733" s="548"/>
      <c r="H733" s="548"/>
      <c r="I733" s="833"/>
      <c r="J733" s="468"/>
      <c r="K733" s="468"/>
      <c r="L733" s="468"/>
      <c r="M733" s="468"/>
      <c r="N733" s="468"/>
      <c r="O733" s="782"/>
      <c r="P733" s="782"/>
      <c r="Q733" s="782"/>
    </row>
    <row r="734" spans="1:17" ht="14" hidden="1" customHeight="1">
      <c r="A734" s="555" t="s">
        <v>2826</v>
      </c>
      <c r="B734" s="541" t="s">
        <v>1431</v>
      </c>
      <c r="C734" s="654">
        <v>0</v>
      </c>
      <c r="D734" s="654">
        <v>0</v>
      </c>
      <c r="E734" s="556">
        <f>+C734+D734</f>
        <v>0</v>
      </c>
      <c r="F734" s="654">
        <v>0</v>
      </c>
      <c r="G734" s="556">
        <f t="shared" ref="G734:G765" si="438">+E734+F734</f>
        <v>0</v>
      </c>
      <c r="H734" s="531">
        <f>'Production Budget - DETAILED'!G827</f>
        <v>0</v>
      </c>
      <c r="I734" s="835">
        <f>+H734-G734</f>
        <v>0</v>
      </c>
      <c r="J734" s="667"/>
      <c r="K734" s="345" t="s">
        <v>566</v>
      </c>
      <c r="L734" s="345" t="s">
        <v>566</v>
      </c>
      <c r="M734" s="345" t="s">
        <v>566</v>
      </c>
      <c r="O734" s="776" t="str">
        <f t="shared" si="428"/>
        <v/>
      </c>
      <c r="P734" s="776" t="str">
        <f t="shared" si="429"/>
        <v/>
      </c>
      <c r="Q734" s="776" t="str">
        <f t="shared" si="430"/>
        <v/>
      </c>
    </row>
    <row r="735" spans="1:17" ht="14" hidden="1" customHeight="1">
      <c r="A735" s="543">
        <v>5602</v>
      </c>
      <c r="B735" s="541" t="s">
        <v>1432</v>
      </c>
      <c r="C735" s="654">
        <v>0</v>
      </c>
      <c r="D735" s="654">
        <v>0</v>
      </c>
      <c r="E735" s="556">
        <f>+C735+D735</f>
        <v>0</v>
      </c>
      <c r="F735" s="654">
        <v>0</v>
      </c>
      <c r="G735" s="556">
        <f t="shared" si="438"/>
        <v>0</v>
      </c>
      <c r="H735" s="531">
        <f>'Production Budget - DETAILED'!G828</f>
        <v>0</v>
      </c>
      <c r="I735" s="835">
        <f>+H735-G735</f>
        <v>0</v>
      </c>
      <c r="J735" s="667"/>
      <c r="K735" s="345" t="s">
        <v>566</v>
      </c>
      <c r="L735" s="345" t="s">
        <v>566</v>
      </c>
      <c r="M735" s="345" t="s">
        <v>566</v>
      </c>
      <c r="O735" s="776" t="str">
        <f t="shared" si="428"/>
        <v/>
      </c>
      <c r="P735" s="776" t="str">
        <f t="shared" si="429"/>
        <v/>
      </c>
      <c r="Q735" s="776" t="str">
        <f t="shared" si="430"/>
        <v/>
      </c>
    </row>
    <row r="736" spans="1:17" ht="14" hidden="1" customHeight="1">
      <c r="A736" s="543">
        <v>5605</v>
      </c>
      <c r="B736" s="541" t="s">
        <v>1433</v>
      </c>
      <c r="C736" s="654">
        <v>0</v>
      </c>
      <c r="D736" s="654">
        <v>0</v>
      </c>
      <c r="E736" s="556">
        <f>+C736+D736</f>
        <v>0</v>
      </c>
      <c r="F736" s="654">
        <v>0</v>
      </c>
      <c r="G736" s="556">
        <f t="shared" si="438"/>
        <v>0</v>
      </c>
      <c r="H736" s="531">
        <f>'Production Budget - DETAILED'!G829</f>
        <v>0</v>
      </c>
      <c r="I736" s="835">
        <f>+H736-G736</f>
        <v>0</v>
      </c>
      <c r="J736" s="667"/>
      <c r="K736" s="345" t="s">
        <v>566</v>
      </c>
      <c r="L736" s="345" t="s">
        <v>566</v>
      </c>
      <c r="M736" s="345" t="s">
        <v>566</v>
      </c>
      <c r="O736" s="776" t="str">
        <f t="shared" si="428"/>
        <v/>
      </c>
      <c r="P736" s="776" t="str">
        <f t="shared" si="429"/>
        <v/>
      </c>
      <c r="Q736" s="776" t="str">
        <f t="shared" si="430"/>
        <v/>
      </c>
    </row>
    <row r="737" spans="1:17" ht="14" hidden="1" customHeight="1">
      <c r="A737" s="543">
        <v>5606</v>
      </c>
      <c r="B737" s="541" t="s">
        <v>1434</v>
      </c>
      <c r="C737" s="654">
        <v>0</v>
      </c>
      <c r="D737" s="654">
        <v>0</v>
      </c>
      <c r="E737" s="556">
        <f t="shared" ref="E737:E765" si="439">+C737+D737</f>
        <v>0</v>
      </c>
      <c r="F737" s="654">
        <v>0</v>
      </c>
      <c r="G737" s="556">
        <f t="shared" si="438"/>
        <v>0</v>
      </c>
      <c r="H737" s="531">
        <f>'Production Budget - DETAILED'!G830</f>
        <v>0</v>
      </c>
      <c r="I737" s="835">
        <f t="shared" ref="I737:I765" si="440">+H737-G737</f>
        <v>0</v>
      </c>
      <c r="J737" s="667"/>
      <c r="K737" s="345" t="s">
        <v>566</v>
      </c>
      <c r="L737" s="345" t="s">
        <v>566</v>
      </c>
      <c r="M737" s="345" t="s">
        <v>566</v>
      </c>
      <c r="O737" s="776" t="str">
        <f t="shared" si="428"/>
        <v/>
      </c>
      <c r="P737" s="776" t="str">
        <f t="shared" si="429"/>
        <v/>
      </c>
      <c r="Q737" s="776" t="str">
        <f t="shared" si="430"/>
        <v/>
      </c>
    </row>
    <row r="738" spans="1:17" ht="14" hidden="1" customHeight="1">
      <c r="A738" s="543">
        <v>5608</v>
      </c>
      <c r="B738" s="541" t="s">
        <v>1435</v>
      </c>
      <c r="C738" s="654">
        <v>0</v>
      </c>
      <c r="D738" s="654">
        <v>0</v>
      </c>
      <c r="E738" s="556">
        <f t="shared" si="439"/>
        <v>0</v>
      </c>
      <c r="F738" s="654">
        <v>0</v>
      </c>
      <c r="G738" s="556">
        <f t="shared" si="438"/>
        <v>0</v>
      </c>
      <c r="H738" s="531">
        <f>'Production Budget - DETAILED'!G831</f>
        <v>0</v>
      </c>
      <c r="I738" s="835">
        <f t="shared" si="440"/>
        <v>0</v>
      </c>
      <c r="J738" s="667"/>
      <c r="K738" s="345" t="s">
        <v>566</v>
      </c>
      <c r="L738" s="345" t="s">
        <v>566</v>
      </c>
      <c r="M738" s="345" t="s">
        <v>566</v>
      </c>
      <c r="O738" s="776" t="str">
        <f t="shared" si="428"/>
        <v/>
      </c>
      <c r="P738" s="776" t="str">
        <f t="shared" si="429"/>
        <v/>
      </c>
      <c r="Q738" s="776" t="str">
        <f t="shared" si="430"/>
        <v/>
      </c>
    </row>
    <row r="739" spans="1:17" ht="14" hidden="1" customHeight="1">
      <c r="A739" s="543">
        <v>5609</v>
      </c>
      <c r="B739" s="541" t="s">
        <v>1436</v>
      </c>
      <c r="C739" s="654">
        <v>0</v>
      </c>
      <c r="D739" s="654">
        <v>0</v>
      </c>
      <c r="E739" s="556">
        <f t="shared" si="439"/>
        <v>0</v>
      </c>
      <c r="F739" s="654">
        <v>0</v>
      </c>
      <c r="G739" s="556">
        <f t="shared" si="438"/>
        <v>0</v>
      </c>
      <c r="H739" s="531">
        <f>'Production Budget - DETAILED'!G832</f>
        <v>0</v>
      </c>
      <c r="I739" s="835">
        <f t="shared" si="440"/>
        <v>0</v>
      </c>
      <c r="J739" s="667"/>
      <c r="K739" s="345" t="s">
        <v>566</v>
      </c>
      <c r="L739" s="345" t="s">
        <v>566</v>
      </c>
      <c r="M739" s="345" t="s">
        <v>566</v>
      </c>
      <c r="O739" s="776" t="str">
        <f t="shared" si="428"/>
        <v/>
      </c>
      <c r="P739" s="776" t="str">
        <f t="shared" si="429"/>
        <v/>
      </c>
      <c r="Q739" s="776" t="str">
        <f t="shared" si="430"/>
        <v/>
      </c>
    </row>
    <row r="740" spans="1:17" ht="14" hidden="1" customHeight="1">
      <c r="A740" s="543">
        <v>5610</v>
      </c>
      <c r="B740" s="541" t="s">
        <v>1437</v>
      </c>
      <c r="C740" s="654">
        <v>0</v>
      </c>
      <c r="D740" s="654">
        <v>0</v>
      </c>
      <c r="E740" s="556">
        <f t="shared" si="439"/>
        <v>0</v>
      </c>
      <c r="F740" s="654">
        <v>0</v>
      </c>
      <c r="G740" s="556">
        <f t="shared" si="438"/>
        <v>0</v>
      </c>
      <c r="H740" s="531">
        <f>'Production Budget - DETAILED'!G833</f>
        <v>0</v>
      </c>
      <c r="I740" s="835">
        <f t="shared" si="440"/>
        <v>0</v>
      </c>
      <c r="J740" s="667"/>
      <c r="K740" s="345" t="s">
        <v>566</v>
      </c>
      <c r="L740" s="345" t="s">
        <v>566</v>
      </c>
      <c r="M740" s="345" t="s">
        <v>566</v>
      </c>
      <c r="O740" s="776" t="str">
        <f t="shared" si="428"/>
        <v/>
      </c>
      <c r="P740" s="776" t="str">
        <f t="shared" si="429"/>
        <v/>
      </c>
      <c r="Q740" s="776" t="str">
        <f t="shared" si="430"/>
        <v/>
      </c>
    </row>
    <row r="741" spans="1:17" ht="14" hidden="1" customHeight="1">
      <c r="A741" s="543">
        <v>5611</v>
      </c>
      <c r="B741" s="541" t="s">
        <v>1438</v>
      </c>
      <c r="C741" s="654">
        <v>0</v>
      </c>
      <c r="D741" s="654">
        <v>0</v>
      </c>
      <c r="E741" s="556">
        <f t="shared" si="439"/>
        <v>0</v>
      </c>
      <c r="F741" s="654">
        <v>0</v>
      </c>
      <c r="G741" s="556">
        <f t="shared" si="438"/>
        <v>0</v>
      </c>
      <c r="H741" s="531">
        <f>'Production Budget - DETAILED'!G834</f>
        <v>0</v>
      </c>
      <c r="I741" s="835">
        <f t="shared" si="440"/>
        <v>0</v>
      </c>
      <c r="J741" s="667"/>
      <c r="K741" s="345" t="s">
        <v>566</v>
      </c>
      <c r="L741" s="345" t="s">
        <v>566</v>
      </c>
      <c r="M741" s="345" t="s">
        <v>566</v>
      </c>
      <c r="O741" s="776" t="str">
        <f t="shared" si="428"/>
        <v/>
      </c>
      <c r="P741" s="776" t="str">
        <f t="shared" si="429"/>
        <v/>
      </c>
      <c r="Q741" s="776" t="str">
        <f t="shared" si="430"/>
        <v/>
      </c>
    </row>
    <row r="742" spans="1:17" ht="14" hidden="1" customHeight="1">
      <c r="A742" s="543">
        <v>5620</v>
      </c>
      <c r="B742" s="541" t="s">
        <v>1439</v>
      </c>
      <c r="C742" s="654">
        <v>0</v>
      </c>
      <c r="D742" s="654">
        <v>0</v>
      </c>
      <c r="E742" s="556">
        <f t="shared" si="439"/>
        <v>0</v>
      </c>
      <c r="F742" s="654">
        <v>0</v>
      </c>
      <c r="G742" s="556">
        <f t="shared" si="438"/>
        <v>0</v>
      </c>
      <c r="H742" s="531">
        <f>'Production Budget - DETAILED'!G835</f>
        <v>0</v>
      </c>
      <c r="I742" s="835">
        <f t="shared" si="440"/>
        <v>0</v>
      </c>
      <c r="J742" s="667"/>
      <c r="K742" s="345" t="s">
        <v>566</v>
      </c>
      <c r="L742" s="345" t="s">
        <v>566</v>
      </c>
      <c r="M742" s="345" t="s">
        <v>566</v>
      </c>
      <c r="O742" s="776" t="str">
        <f t="shared" si="428"/>
        <v/>
      </c>
      <c r="P742" s="776" t="str">
        <f t="shared" si="429"/>
        <v/>
      </c>
      <c r="Q742" s="776" t="str">
        <f t="shared" si="430"/>
        <v/>
      </c>
    </row>
    <row r="743" spans="1:17" ht="14" hidden="1" customHeight="1">
      <c r="A743" s="543">
        <v>5621</v>
      </c>
      <c r="B743" s="541" t="s">
        <v>1440</v>
      </c>
      <c r="C743" s="654">
        <v>0</v>
      </c>
      <c r="D743" s="654">
        <v>0</v>
      </c>
      <c r="E743" s="556">
        <f t="shared" si="439"/>
        <v>0</v>
      </c>
      <c r="F743" s="654">
        <v>0</v>
      </c>
      <c r="G743" s="556">
        <f t="shared" si="438"/>
        <v>0</v>
      </c>
      <c r="H743" s="531">
        <f>'Production Budget - DETAILED'!G836</f>
        <v>0</v>
      </c>
      <c r="I743" s="835">
        <f t="shared" si="440"/>
        <v>0</v>
      </c>
      <c r="J743" s="667"/>
      <c r="K743" s="345" t="s">
        <v>566</v>
      </c>
      <c r="L743" s="345" t="s">
        <v>566</v>
      </c>
      <c r="M743" s="345" t="s">
        <v>566</v>
      </c>
      <c r="O743" s="776" t="str">
        <f t="shared" si="428"/>
        <v/>
      </c>
      <c r="P743" s="776" t="str">
        <f t="shared" si="429"/>
        <v/>
      </c>
      <c r="Q743" s="776" t="str">
        <f t="shared" si="430"/>
        <v/>
      </c>
    </row>
    <row r="744" spans="1:17" ht="14" hidden="1" customHeight="1">
      <c r="A744" s="543">
        <v>5630</v>
      </c>
      <c r="B744" s="541" t="s">
        <v>1441</v>
      </c>
      <c r="C744" s="654">
        <v>0</v>
      </c>
      <c r="D744" s="654">
        <v>0</v>
      </c>
      <c r="E744" s="556">
        <f t="shared" si="439"/>
        <v>0</v>
      </c>
      <c r="F744" s="654">
        <v>0</v>
      </c>
      <c r="G744" s="556">
        <f t="shared" si="438"/>
        <v>0</v>
      </c>
      <c r="H744" s="531">
        <f>'Production Budget - DETAILED'!G837</f>
        <v>0</v>
      </c>
      <c r="I744" s="835">
        <f t="shared" si="440"/>
        <v>0</v>
      </c>
      <c r="J744" s="667"/>
      <c r="K744" s="345" t="s">
        <v>566</v>
      </c>
      <c r="L744" s="345" t="s">
        <v>566</v>
      </c>
      <c r="M744" s="345" t="s">
        <v>566</v>
      </c>
      <c r="O744" s="776" t="str">
        <f t="shared" si="428"/>
        <v/>
      </c>
      <c r="P744" s="776" t="str">
        <f t="shared" si="429"/>
        <v/>
      </c>
      <c r="Q744" s="776" t="str">
        <f t="shared" si="430"/>
        <v/>
      </c>
    </row>
    <row r="745" spans="1:17" ht="14" hidden="1" customHeight="1">
      <c r="A745" s="543">
        <v>5631</v>
      </c>
      <c r="B745" s="541" t="s">
        <v>1442</v>
      </c>
      <c r="C745" s="654">
        <v>0</v>
      </c>
      <c r="D745" s="654">
        <v>0</v>
      </c>
      <c r="E745" s="556">
        <f t="shared" si="439"/>
        <v>0</v>
      </c>
      <c r="F745" s="654">
        <v>0</v>
      </c>
      <c r="G745" s="556">
        <f t="shared" si="438"/>
        <v>0</v>
      </c>
      <c r="H745" s="531">
        <f>'Production Budget - DETAILED'!G838</f>
        <v>0</v>
      </c>
      <c r="I745" s="835">
        <f t="shared" si="440"/>
        <v>0</v>
      </c>
      <c r="J745" s="667"/>
      <c r="K745" s="345" t="s">
        <v>566</v>
      </c>
      <c r="L745" s="345" t="s">
        <v>566</v>
      </c>
      <c r="M745" s="345" t="s">
        <v>566</v>
      </c>
      <c r="O745" s="776" t="str">
        <f t="shared" si="428"/>
        <v/>
      </c>
      <c r="P745" s="776" t="str">
        <f t="shared" si="429"/>
        <v/>
      </c>
      <c r="Q745" s="776" t="str">
        <f t="shared" si="430"/>
        <v/>
      </c>
    </row>
    <row r="746" spans="1:17" ht="14" hidden="1" customHeight="1">
      <c r="A746" s="543">
        <v>5640</v>
      </c>
      <c r="B746" s="541" t="s">
        <v>1443</v>
      </c>
      <c r="C746" s="654">
        <v>0</v>
      </c>
      <c r="D746" s="654">
        <v>0</v>
      </c>
      <c r="E746" s="556">
        <f t="shared" si="439"/>
        <v>0</v>
      </c>
      <c r="F746" s="654">
        <v>0</v>
      </c>
      <c r="G746" s="556">
        <f t="shared" si="438"/>
        <v>0</v>
      </c>
      <c r="H746" s="531">
        <f>'Production Budget - DETAILED'!G839</f>
        <v>0</v>
      </c>
      <c r="I746" s="835">
        <f t="shared" si="440"/>
        <v>0</v>
      </c>
      <c r="J746" s="667"/>
      <c r="K746" s="345" t="s">
        <v>566</v>
      </c>
      <c r="L746" s="345" t="s">
        <v>566</v>
      </c>
      <c r="M746" s="345" t="s">
        <v>566</v>
      </c>
      <c r="O746" s="776" t="str">
        <f t="shared" si="428"/>
        <v/>
      </c>
      <c r="P746" s="776" t="str">
        <f t="shared" si="429"/>
        <v/>
      </c>
      <c r="Q746" s="776" t="str">
        <f t="shared" si="430"/>
        <v/>
      </c>
    </row>
    <row r="747" spans="1:17" ht="14" hidden="1" customHeight="1">
      <c r="A747" s="543">
        <v>5641</v>
      </c>
      <c r="B747" s="541" t="s">
        <v>1444</v>
      </c>
      <c r="C747" s="654">
        <v>0</v>
      </c>
      <c r="D747" s="654">
        <v>0</v>
      </c>
      <c r="E747" s="556">
        <f t="shared" si="439"/>
        <v>0</v>
      </c>
      <c r="F747" s="654">
        <v>0</v>
      </c>
      <c r="G747" s="556">
        <f t="shared" si="438"/>
        <v>0</v>
      </c>
      <c r="H747" s="531">
        <f>'Production Budget - DETAILED'!G840</f>
        <v>0</v>
      </c>
      <c r="I747" s="835">
        <f t="shared" si="440"/>
        <v>0</v>
      </c>
      <c r="J747" s="667"/>
      <c r="K747" s="345" t="s">
        <v>566</v>
      </c>
      <c r="L747" s="345" t="s">
        <v>566</v>
      </c>
      <c r="M747" s="345" t="s">
        <v>566</v>
      </c>
      <c r="O747" s="776" t="str">
        <f t="shared" si="428"/>
        <v/>
      </c>
      <c r="P747" s="776" t="str">
        <f t="shared" si="429"/>
        <v/>
      </c>
      <c r="Q747" s="776" t="str">
        <f t="shared" si="430"/>
        <v/>
      </c>
    </row>
    <row r="748" spans="1:17" ht="14" hidden="1" customHeight="1">
      <c r="A748" s="543">
        <v>5642</v>
      </c>
      <c r="B748" s="541" t="s">
        <v>1445</v>
      </c>
      <c r="C748" s="654">
        <v>0</v>
      </c>
      <c r="D748" s="654">
        <v>0</v>
      </c>
      <c r="E748" s="556">
        <f t="shared" si="439"/>
        <v>0</v>
      </c>
      <c r="F748" s="654">
        <v>0</v>
      </c>
      <c r="G748" s="556">
        <f t="shared" si="438"/>
        <v>0</v>
      </c>
      <c r="H748" s="531">
        <f>'Production Budget - DETAILED'!G841</f>
        <v>0</v>
      </c>
      <c r="I748" s="835">
        <f t="shared" si="440"/>
        <v>0</v>
      </c>
      <c r="J748" s="667"/>
      <c r="K748" s="345" t="s">
        <v>566</v>
      </c>
      <c r="L748" s="345" t="s">
        <v>566</v>
      </c>
      <c r="M748" s="345" t="s">
        <v>566</v>
      </c>
      <c r="O748" s="776" t="str">
        <f t="shared" si="428"/>
        <v/>
      </c>
      <c r="P748" s="776" t="str">
        <f t="shared" si="429"/>
        <v/>
      </c>
      <c r="Q748" s="776" t="str">
        <f t="shared" si="430"/>
        <v/>
      </c>
    </row>
    <row r="749" spans="1:17" ht="14" hidden="1" customHeight="1">
      <c r="A749" s="543">
        <v>5643</v>
      </c>
      <c r="B749" s="541" t="s">
        <v>1446</v>
      </c>
      <c r="C749" s="654">
        <v>0</v>
      </c>
      <c r="D749" s="654">
        <v>0</v>
      </c>
      <c r="E749" s="556">
        <f t="shared" si="439"/>
        <v>0</v>
      </c>
      <c r="F749" s="654">
        <v>0</v>
      </c>
      <c r="G749" s="556">
        <f t="shared" si="438"/>
        <v>0</v>
      </c>
      <c r="H749" s="531">
        <f>'Production Budget - DETAILED'!G842</f>
        <v>0</v>
      </c>
      <c r="I749" s="835">
        <f t="shared" si="440"/>
        <v>0</v>
      </c>
      <c r="J749" s="667"/>
      <c r="K749" s="345" t="s">
        <v>566</v>
      </c>
      <c r="L749" s="345" t="s">
        <v>566</v>
      </c>
      <c r="M749" s="345" t="s">
        <v>566</v>
      </c>
      <c r="O749" s="776" t="str">
        <f t="shared" si="428"/>
        <v/>
      </c>
      <c r="P749" s="776" t="str">
        <f t="shared" si="429"/>
        <v/>
      </c>
      <c r="Q749" s="776" t="str">
        <f t="shared" si="430"/>
        <v/>
      </c>
    </row>
    <row r="750" spans="1:17" ht="14" hidden="1" customHeight="1">
      <c r="A750" s="543">
        <v>5650</v>
      </c>
      <c r="B750" s="541" t="s">
        <v>1447</v>
      </c>
      <c r="C750" s="654">
        <v>0</v>
      </c>
      <c r="D750" s="654">
        <v>0</v>
      </c>
      <c r="E750" s="556">
        <f t="shared" si="439"/>
        <v>0</v>
      </c>
      <c r="F750" s="654">
        <v>0</v>
      </c>
      <c r="G750" s="556">
        <f t="shared" si="438"/>
        <v>0</v>
      </c>
      <c r="H750" s="531">
        <f>'Production Budget - DETAILED'!G843</f>
        <v>0</v>
      </c>
      <c r="I750" s="835">
        <f t="shared" si="440"/>
        <v>0</v>
      </c>
      <c r="J750" s="667"/>
      <c r="K750" s="345" t="s">
        <v>566</v>
      </c>
      <c r="L750" s="345" t="s">
        <v>566</v>
      </c>
      <c r="M750" s="345" t="s">
        <v>566</v>
      </c>
      <c r="O750" s="776" t="str">
        <f t="shared" si="428"/>
        <v/>
      </c>
      <c r="P750" s="776" t="str">
        <f t="shared" si="429"/>
        <v/>
      </c>
      <c r="Q750" s="776" t="str">
        <f t="shared" si="430"/>
        <v/>
      </c>
    </row>
    <row r="751" spans="1:17" ht="14" hidden="1" customHeight="1">
      <c r="A751" s="543">
        <v>5651</v>
      </c>
      <c r="B751" s="541" t="s">
        <v>1448</v>
      </c>
      <c r="C751" s="654">
        <v>0</v>
      </c>
      <c r="D751" s="654">
        <v>0</v>
      </c>
      <c r="E751" s="556">
        <f t="shared" si="439"/>
        <v>0</v>
      </c>
      <c r="F751" s="654">
        <v>0</v>
      </c>
      <c r="G751" s="556">
        <f t="shared" si="438"/>
        <v>0</v>
      </c>
      <c r="H751" s="531">
        <f>'Production Budget - DETAILED'!G844</f>
        <v>0</v>
      </c>
      <c r="I751" s="835">
        <f t="shared" si="440"/>
        <v>0</v>
      </c>
      <c r="J751" s="667"/>
      <c r="K751" s="345" t="s">
        <v>566</v>
      </c>
      <c r="L751" s="345" t="s">
        <v>566</v>
      </c>
      <c r="M751" s="345" t="s">
        <v>566</v>
      </c>
      <c r="O751" s="776" t="str">
        <f t="shared" si="428"/>
        <v/>
      </c>
      <c r="P751" s="776" t="str">
        <f t="shared" si="429"/>
        <v/>
      </c>
      <c r="Q751" s="776" t="str">
        <f t="shared" si="430"/>
        <v/>
      </c>
    </row>
    <row r="752" spans="1:17" ht="14" hidden="1" customHeight="1">
      <c r="A752" s="543">
        <v>5652</v>
      </c>
      <c r="B752" s="541" t="s">
        <v>1449</v>
      </c>
      <c r="C752" s="654">
        <v>0</v>
      </c>
      <c r="D752" s="654">
        <v>0</v>
      </c>
      <c r="E752" s="556">
        <f t="shared" si="439"/>
        <v>0</v>
      </c>
      <c r="F752" s="654">
        <v>0</v>
      </c>
      <c r="G752" s="556">
        <f t="shared" si="438"/>
        <v>0</v>
      </c>
      <c r="H752" s="531">
        <f>'Production Budget - DETAILED'!G845</f>
        <v>0</v>
      </c>
      <c r="I752" s="835">
        <f t="shared" si="440"/>
        <v>0</v>
      </c>
      <c r="J752" s="667"/>
      <c r="K752" s="345" t="s">
        <v>566</v>
      </c>
      <c r="L752" s="345" t="s">
        <v>566</v>
      </c>
      <c r="M752" s="345" t="s">
        <v>566</v>
      </c>
      <c r="O752" s="776" t="str">
        <f t="shared" si="428"/>
        <v/>
      </c>
      <c r="P752" s="776" t="str">
        <f t="shared" si="429"/>
        <v/>
      </c>
      <c r="Q752" s="776" t="str">
        <f t="shared" si="430"/>
        <v/>
      </c>
    </row>
    <row r="753" spans="1:17" ht="14" hidden="1" customHeight="1">
      <c r="A753" s="543">
        <v>5659</v>
      </c>
      <c r="B753" s="541" t="s">
        <v>1417</v>
      </c>
      <c r="C753" s="654">
        <v>0</v>
      </c>
      <c r="D753" s="654">
        <v>0</v>
      </c>
      <c r="E753" s="556">
        <f t="shared" si="439"/>
        <v>0</v>
      </c>
      <c r="F753" s="654">
        <v>0</v>
      </c>
      <c r="G753" s="556">
        <f t="shared" si="438"/>
        <v>0</v>
      </c>
      <c r="H753" s="531">
        <f>'Production Budget - DETAILED'!G846</f>
        <v>0</v>
      </c>
      <c r="I753" s="835">
        <f t="shared" si="440"/>
        <v>0</v>
      </c>
      <c r="J753" s="667"/>
      <c r="K753" s="345" t="s">
        <v>566</v>
      </c>
      <c r="L753" s="345" t="s">
        <v>566</v>
      </c>
      <c r="M753" s="345" t="s">
        <v>566</v>
      </c>
      <c r="O753" s="776" t="str">
        <f t="shared" si="428"/>
        <v/>
      </c>
      <c r="P753" s="776" t="str">
        <f t="shared" si="429"/>
        <v/>
      </c>
      <c r="Q753" s="776" t="str">
        <f t="shared" si="430"/>
        <v/>
      </c>
    </row>
    <row r="754" spans="1:17" ht="14" hidden="1" customHeight="1">
      <c r="A754" s="543">
        <v>5660</v>
      </c>
      <c r="B754" s="541" t="s">
        <v>1450</v>
      </c>
      <c r="C754" s="654">
        <v>0</v>
      </c>
      <c r="D754" s="654">
        <v>0</v>
      </c>
      <c r="E754" s="556">
        <f t="shared" si="439"/>
        <v>0</v>
      </c>
      <c r="F754" s="654">
        <v>0</v>
      </c>
      <c r="G754" s="556">
        <f t="shared" si="438"/>
        <v>0</v>
      </c>
      <c r="H754" s="531">
        <f>'Production Budget - DETAILED'!G847</f>
        <v>0</v>
      </c>
      <c r="I754" s="835">
        <f t="shared" si="440"/>
        <v>0</v>
      </c>
      <c r="J754" s="667"/>
      <c r="K754" s="345" t="s">
        <v>566</v>
      </c>
      <c r="L754" s="345" t="s">
        <v>566</v>
      </c>
      <c r="M754" s="345" t="s">
        <v>566</v>
      </c>
      <c r="O754" s="776" t="str">
        <f t="shared" si="428"/>
        <v/>
      </c>
      <c r="P754" s="776" t="str">
        <f t="shared" si="429"/>
        <v/>
      </c>
      <c r="Q754" s="776" t="str">
        <f t="shared" si="430"/>
        <v/>
      </c>
    </row>
    <row r="755" spans="1:17" ht="14" hidden="1" customHeight="1">
      <c r="A755" s="543">
        <v>5661</v>
      </c>
      <c r="B755" s="541" t="s">
        <v>1451</v>
      </c>
      <c r="C755" s="654">
        <v>0</v>
      </c>
      <c r="D755" s="654">
        <v>0</v>
      </c>
      <c r="E755" s="556">
        <f t="shared" si="439"/>
        <v>0</v>
      </c>
      <c r="F755" s="654">
        <v>0</v>
      </c>
      <c r="G755" s="556">
        <f t="shared" si="438"/>
        <v>0</v>
      </c>
      <c r="H755" s="531">
        <f>'Production Budget - DETAILED'!G848</f>
        <v>0</v>
      </c>
      <c r="I755" s="835">
        <f t="shared" si="440"/>
        <v>0</v>
      </c>
      <c r="J755" s="667"/>
      <c r="K755" s="345" t="s">
        <v>566</v>
      </c>
      <c r="L755" s="345" t="s">
        <v>566</v>
      </c>
      <c r="M755" s="345" t="s">
        <v>566</v>
      </c>
      <c r="O755" s="776" t="str">
        <f t="shared" si="428"/>
        <v/>
      </c>
      <c r="P755" s="776" t="str">
        <f t="shared" si="429"/>
        <v/>
      </c>
      <c r="Q755" s="776" t="str">
        <f t="shared" si="430"/>
        <v/>
      </c>
    </row>
    <row r="756" spans="1:17" ht="14" hidden="1" customHeight="1">
      <c r="A756" s="543">
        <v>5670</v>
      </c>
      <c r="B756" s="541" t="s">
        <v>1452</v>
      </c>
      <c r="C756" s="654">
        <v>0</v>
      </c>
      <c r="D756" s="654">
        <v>0</v>
      </c>
      <c r="E756" s="556">
        <f t="shared" si="439"/>
        <v>0</v>
      </c>
      <c r="F756" s="654">
        <v>0</v>
      </c>
      <c r="G756" s="556">
        <f t="shared" si="438"/>
        <v>0</v>
      </c>
      <c r="H756" s="531">
        <f>'Production Budget - DETAILED'!G849</f>
        <v>0</v>
      </c>
      <c r="I756" s="835">
        <f t="shared" si="440"/>
        <v>0</v>
      </c>
      <c r="J756" s="667"/>
      <c r="K756" s="345" t="s">
        <v>566</v>
      </c>
      <c r="L756" s="345" t="s">
        <v>566</v>
      </c>
      <c r="M756" s="345" t="s">
        <v>566</v>
      </c>
      <c r="O756" s="776" t="str">
        <f t="shared" si="428"/>
        <v/>
      </c>
      <c r="P756" s="776" t="str">
        <f t="shared" si="429"/>
        <v/>
      </c>
      <c r="Q756" s="776" t="str">
        <f t="shared" si="430"/>
        <v/>
      </c>
    </row>
    <row r="757" spans="1:17" ht="14" hidden="1" customHeight="1">
      <c r="A757" s="543">
        <v>5671</v>
      </c>
      <c r="B757" s="541" t="s">
        <v>1453</v>
      </c>
      <c r="C757" s="654">
        <v>0</v>
      </c>
      <c r="D757" s="654">
        <v>0</v>
      </c>
      <c r="E757" s="556">
        <f t="shared" si="439"/>
        <v>0</v>
      </c>
      <c r="F757" s="654">
        <v>0</v>
      </c>
      <c r="G757" s="556">
        <f t="shared" si="438"/>
        <v>0</v>
      </c>
      <c r="H757" s="531">
        <f>'Production Budget - DETAILED'!G850</f>
        <v>0</v>
      </c>
      <c r="I757" s="835">
        <f t="shared" si="440"/>
        <v>0</v>
      </c>
      <c r="J757" s="667"/>
      <c r="K757" s="345" t="s">
        <v>566</v>
      </c>
      <c r="L757" s="345" t="s">
        <v>566</v>
      </c>
      <c r="M757" s="345" t="s">
        <v>566</v>
      </c>
      <c r="O757" s="776" t="str">
        <f t="shared" si="428"/>
        <v/>
      </c>
      <c r="P757" s="776" t="str">
        <f t="shared" si="429"/>
        <v/>
      </c>
      <c r="Q757" s="776" t="str">
        <f t="shared" si="430"/>
        <v/>
      </c>
    </row>
    <row r="758" spans="1:17" ht="14" hidden="1" customHeight="1">
      <c r="A758" s="543">
        <v>5672</v>
      </c>
      <c r="B758" s="541" t="s">
        <v>1454</v>
      </c>
      <c r="C758" s="654">
        <v>0</v>
      </c>
      <c r="D758" s="654">
        <v>0</v>
      </c>
      <c r="E758" s="556">
        <f t="shared" si="439"/>
        <v>0</v>
      </c>
      <c r="F758" s="654">
        <v>0</v>
      </c>
      <c r="G758" s="556">
        <f t="shared" si="438"/>
        <v>0</v>
      </c>
      <c r="H758" s="531">
        <f>'Production Budget - DETAILED'!G851</f>
        <v>0</v>
      </c>
      <c r="I758" s="835">
        <f t="shared" si="440"/>
        <v>0</v>
      </c>
      <c r="J758" s="667"/>
      <c r="K758" s="345" t="s">
        <v>566</v>
      </c>
      <c r="L758" s="345" t="s">
        <v>566</v>
      </c>
      <c r="M758" s="345" t="s">
        <v>566</v>
      </c>
      <c r="O758" s="776" t="str">
        <f t="shared" si="428"/>
        <v/>
      </c>
      <c r="P758" s="776" t="str">
        <f t="shared" si="429"/>
        <v/>
      </c>
      <c r="Q758" s="776" t="str">
        <f t="shared" si="430"/>
        <v/>
      </c>
    </row>
    <row r="759" spans="1:17" ht="14" hidden="1" customHeight="1">
      <c r="A759" s="543">
        <v>5673</v>
      </c>
      <c r="B759" s="541" t="s">
        <v>1455</v>
      </c>
      <c r="C759" s="654">
        <v>0</v>
      </c>
      <c r="D759" s="654">
        <v>0</v>
      </c>
      <c r="E759" s="556">
        <f t="shared" si="439"/>
        <v>0</v>
      </c>
      <c r="F759" s="654">
        <v>0</v>
      </c>
      <c r="G759" s="556">
        <f t="shared" si="438"/>
        <v>0</v>
      </c>
      <c r="H759" s="531">
        <f>'Production Budget - DETAILED'!G852</f>
        <v>0</v>
      </c>
      <c r="I759" s="835">
        <f t="shared" si="440"/>
        <v>0</v>
      </c>
      <c r="J759" s="667"/>
      <c r="K759" s="345" t="s">
        <v>566</v>
      </c>
      <c r="L759" s="345" t="s">
        <v>566</v>
      </c>
      <c r="M759" s="345" t="s">
        <v>566</v>
      </c>
      <c r="O759" s="776" t="str">
        <f t="shared" si="428"/>
        <v/>
      </c>
      <c r="P759" s="776" t="str">
        <f t="shared" si="429"/>
        <v/>
      </c>
      <c r="Q759" s="776" t="str">
        <f t="shared" si="430"/>
        <v/>
      </c>
    </row>
    <row r="760" spans="1:17" ht="14" hidden="1" customHeight="1">
      <c r="A760" s="543">
        <v>5674</v>
      </c>
      <c r="B760" s="541" t="s">
        <v>1456</v>
      </c>
      <c r="C760" s="654">
        <v>0</v>
      </c>
      <c r="D760" s="654">
        <v>0</v>
      </c>
      <c r="E760" s="556">
        <f t="shared" si="439"/>
        <v>0</v>
      </c>
      <c r="F760" s="654">
        <v>0</v>
      </c>
      <c r="G760" s="556">
        <f t="shared" si="438"/>
        <v>0</v>
      </c>
      <c r="H760" s="531">
        <f>'Production Budget - DETAILED'!G853</f>
        <v>0</v>
      </c>
      <c r="I760" s="835">
        <f t="shared" si="440"/>
        <v>0</v>
      </c>
      <c r="J760" s="667"/>
      <c r="K760" s="345" t="s">
        <v>566</v>
      </c>
      <c r="L760" s="345" t="s">
        <v>566</v>
      </c>
      <c r="M760" s="345" t="s">
        <v>566</v>
      </c>
      <c r="O760" s="776" t="str">
        <f t="shared" si="428"/>
        <v/>
      </c>
      <c r="P760" s="776" t="str">
        <f t="shared" si="429"/>
        <v/>
      </c>
      <c r="Q760" s="776" t="str">
        <f t="shared" si="430"/>
        <v/>
      </c>
    </row>
    <row r="761" spans="1:17" ht="14" hidden="1" customHeight="1">
      <c r="A761" s="543">
        <v>5675</v>
      </c>
      <c r="B761" s="541" t="s">
        <v>1457</v>
      </c>
      <c r="C761" s="654">
        <v>0</v>
      </c>
      <c r="D761" s="654">
        <v>0</v>
      </c>
      <c r="E761" s="556">
        <f t="shared" si="439"/>
        <v>0</v>
      </c>
      <c r="F761" s="654">
        <v>0</v>
      </c>
      <c r="G761" s="556">
        <f t="shared" si="438"/>
        <v>0</v>
      </c>
      <c r="H761" s="531">
        <f>'Production Budget - DETAILED'!G854</f>
        <v>0</v>
      </c>
      <c r="I761" s="835">
        <f t="shared" si="440"/>
        <v>0</v>
      </c>
      <c r="J761" s="667"/>
      <c r="K761" s="345" t="s">
        <v>566</v>
      </c>
      <c r="L761" s="345" t="s">
        <v>566</v>
      </c>
      <c r="M761" s="345" t="s">
        <v>566</v>
      </c>
      <c r="O761" s="776" t="str">
        <f t="shared" si="428"/>
        <v/>
      </c>
      <c r="P761" s="776" t="str">
        <f t="shared" si="429"/>
        <v/>
      </c>
      <c r="Q761" s="776" t="str">
        <f t="shared" si="430"/>
        <v/>
      </c>
    </row>
    <row r="762" spans="1:17" ht="14" hidden="1" customHeight="1">
      <c r="A762" s="543">
        <v>5679</v>
      </c>
      <c r="B762" s="541" t="s">
        <v>1458</v>
      </c>
      <c r="C762" s="654">
        <v>0</v>
      </c>
      <c r="D762" s="654">
        <v>0</v>
      </c>
      <c r="E762" s="556">
        <f t="shared" si="439"/>
        <v>0</v>
      </c>
      <c r="F762" s="654">
        <v>0</v>
      </c>
      <c r="G762" s="556">
        <f t="shared" si="438"/>
        <v>0</v>
      </c>
      <c r="H762" s="531">
        <f>'Production Budget - DETAILED'!G855</f>
        <v>0</v>
      </c>
      <c r="I762" s="835">
        <f t="shared" si="440"/>
        <v>0</v>
      </c>
      <c r="J762" s="667"/>
      <c r="K762" s="345" t="s">
        <v>566</v>
      </c>
      <c r="L762" s="345" t="s">
        <v>566</v>
      </c>
      <c r="M762" s="345" t="s">
        <v>566</v>
      </c>
      <c r="O762" s="776" t="str">
        <f t="shared" si="428"/>
        <v/>
      </c>
      <c r="P762" s="776" t="str">
        <f t="shared" si="429"/>
        <v/>
      </c>
      <c r="Q762" s="776" t="str">
        <f t="shared" si="430"/>
        <v/>
      </c>
    </row>
    <row r="763" spans="1:17" ht="14" hidden="1" customHeight="1">
      <c r="A763" s="543">
        <v>5680</v>
      </c>
      <c r="B763" s="541" t="s">
        <v>1459</v>
      </c>
      <c r="C763" s="654">
        <v>0</v>
      </c>
      <c r="D763" s="654">
        <v>0</v>
      </c>
      <c r="E763" s="556">
        <f t="shared" ref="E763" si="441">+C763+D763</f>
        <v>0</v>
      </c>
      <c r="F763" s="654">
        <v>0</v>
      </c>
      <c r="G763" s="556">
        <f t="shared" ref="G763" si="442">+E763+F763</f>
        <v>0</v>
      </c>
      <c r="H763" s="531">
        <f>'Production Budget - DETAILED'!G856</f>
        <v>0</v>
      </c>
      <c r="I763" s="835">
        <f t="shared" ref="I763" si="443">+H763-G763</f>
        <v>0</v>
      </c>
      <c r="J763" s="667"/>
      <c r="K763" s="345" t="s">
        <v>566</v>
      </c>
      <c r="L763" s="345" t="s">
        <v>566</v>
      </c>
      <c r="M763" s="345" t="s">
        <v>566</v>
      </c>
      <c r="O763" s="776" t="str">
        <f t="shared" ref="O763" si="444">IF(OR(K763="Oui",K763="Yes"),G763,"")</f>
        <v/>
      </c>
      <c r="P763" s="776" t="str">
        <f t="shared" ref="P763" si="445">IF(OR(L763="Oui",L763="Yes"),G763,"")</f>
        <v/>
      </c>
      <c r="Q763" s="776" t="str">
        <f t="shared" ref="Q763" si="446">IF(OR(M763="Oui",M763="Yes"),G763,"")</f>
        <v/>
      </c>
    </row>
    <row r="764" spans="1:17" ht="14" hidden="1" customHeight="1">
      <c r="A764" s="543" t="s">
        <v>2972</v>
      </c>
      <c r="B764" s="541" t="s">
        <v>915</v>
      </c>
      <c r="C764" s="654">
        <v>0</v>
      </c>
      <c r="D764" s="654">
        <v>0</v>
      </c>
      <c r="E764" s="556">
        <f t="shared" si="439"/>
        <v>0</v>
      </c>
      <c r="F764" s="654">
        <v>0</v>
      </c>
      <c r="G764" s="556">
        <f t="shared" si="438"/>
        <v>0</v>
      </c>
      <c r="H764" s="531">
        <f>'Production Budget - DETAILED'!G857</f>
        <v>0</v>
      </c>
      <c r="I764" s="835">
        <f t="shared" si="440"/>
        <v>0</v>
      </c>
      <c r="J764" s="667"/>
      <c r="K764" s="345" t="s">
        <v>566</v>
      </c>
      <c r="L764" s="345" t="s">
        <v>566</v>
      </c>
      <c r="M764" s="345" t="s">
        <v>566</v>
      </c>
      <c r="O764" s="776" t="str">
        <f t="shared" si="428"/>
        <v/>
      </c>
      <c r="P764" s="776" t="str">
        <f t="shared" si="429"/>
        <v/>
      </c>
      <c r="Q764" s="776" t="str">
        <f t="shared" si="430"/>
        <v/>
      </c>
    </row>
    <row r="765" spans="1:17" ht="14" hidden="1" customHeight="1">
      <c r="A765" s="543">
        <v>5695</v>
      </c>
      <c r="B765" s="541" t="s">
        <v>897</v>
      </c>
      <c r="C765" s="654">
        <v>0</v>
      </c>
      <c r="D765" s="654">
        <v>0</v>
      </c>
      <c r="E765" s="556">
        <f t="shared" si="439"/>
        <v>0</v>
      </c>
      <c r="F765" s="654">
        <v>0</v>
      </c>
      <c r="G765" s="556">
        <f t="shared" si="438"/>
        <v>0</v>
      </c>
      <c r="H765" s="531">
        <f>'Production Budget - DETAILED'!G858</f>
        <v>0</v>
      </c>
      <c r="I765" s="835">
        <f t="shared" si="440"/>
        <v>0</v>
      </c>
      <c r="J765" s="667"/>
      <c r="K765" s="345" t="s">
        <v>566</v>
      </c>
      <c r="L765" s="345" t="s">
        <v>566</v>
      </c>
      <c r="M765" s="345" t="s">
        <v>566</v>
      </c>
      <c r="O765" s="776" t="str">
        <f t="shared" si="428"/>
        <v/>
      </c>
      <c r="P765" s="776" t="str">
        <f t="shared" si="429"/>
        <v/>
      </c>
      <c r="Q765" s="776" t="str">
        <f t="shared" si="430"/>
        <v/>
      </c>
    </row>
    <row r="766" spans="1:17" ht="14" hidden="1" customHeight="1">
      <c r="A766" s="543"/>
      <c r="B766" s="534" t="s">
        <v>2808</v>
      </c>
      <c r="C766" s="535">
        <f t="shared" ref="C766:H766" si="447">SUM(C734:C765)</f>
        <v>0</v>
      </c>
      <c r="D766" s="535">
        <f t="shared" si="447"/>
        <v>0</v>
      </c>
      <c r="E766" s="535">
        <f t="shared" si="447"/>
        <v>0</v>
      </c>
      <c r="F766" s="535">
        <f t="shared" si="447"/>
        <v>0</v>
      </c>
      <c r="G766" s="535">
        <f t="shared" si="447"/>
        <v>0</v>
      </c>
      <c r="H766" s="535">
        <f t="shared" si="447"/>
        <v>0</v>
      </c>
      <c r="I766" s="831">
        <f>+H766-G766</f>
        <v>0</v>
      </c>
      <c r="J766" s="738"/>
      <c r="K766" s="738"/>
      <c r="L766" s="738"/>
      <c r="M766" s="738"/>
      <c r="N766" s="738"/>
      <c r="O766" s="783"/>
      <c r="P766" s="783"/>
      <c r="Q766" s="783"/>
    </row>
    <row r="767" spans="1:17" ht="14" hidden="1" customHeight="1">
      <c r="A767" s="543"/>
      <c r="B767" s="536"/>
      <c r="C767" s="548"/>
      <c r="D767" s="548"/>
      <c r="E767" s="548"/>
      <c r="F767" s="548"/>
      <c r="G767" s="548"/>
      <c r="H767" s="548"/>
      <c r="I767" s="833"/>
      <c r="J767" s="468"/>
      <c r="K767" s="468"/>
      <c r="L767" s="468"/>
      <c r="M767" s="468"/>
      <c r="N767" s="468"/>
      <c r="O767" s="782"/>
      <c r="P767" s="782"/>
      <c r="Q767" s="782"/>
    </row>
    <row r="768" spans="1:17" ht="14" hidden="1" customHeight="1">
      <c r="A768" s="524">
        <v>57</v>
      </c>
      <c r="B768" s="525" t="s">
        <v>1461</v>
      </c>
      <c r="C768" s="526"/>
      <c r="D768" s="548"/>
      <c r="E768" s="548"/>
      <c r="F768" s="548"/>
      <c r="G768" s="548"/>
      <c r="H768" s="548"/>
      <c r="I768" s="833"/>
      <c r="J768" s="468"/>
      <c r="K768" s="468"/>
      <c r="L768" s="468"/>
      <c r="M768" s="468"/>
      <c r="N768" s="468"/>
      <c r="O768" s="782"/>
      <c r="P768" s="782"/>
      <c r="Q768" s="782"/>
    </row>
    <row r="769" spans="1:17" ht="14" hidden="1" customHeight="1">
      <c r="A769" s="543">
        <v>5701</v>
      </c>
      <c r="B769" s="541" t="s">
        <v>1462</v>
      </c>
      <c r="C769" s="654">
        <v>0</v>
      </c>
      <c r="D769" s="654">
        <v>0</v>
      </c>
      <c r="E769" s="556">
        <f>+C769+D769</f>
        <v>0</v>
      </c>
      <c r="F769" s="654">
        <v>0</v>
      </c>
      <c r="G769" s="556">
        <f t="shared" ref="G769:G779" si="448">+E769+F769</f>
        <v>0</v>
      </c>
      <c r="H769" s="531">
        <f>'Production Budget - DETAILED'!G863</f>
        <v>0</v>
      </c>
      <c r="I769" s="835">
        <f>+H769-G769</f>
        <v>0</v>
      </c>
      <c r="J769" s="667"/>
      <c r="K769" s="345" t="s">
        <v>566</v>
      </c>
      <c r="L769" s="345" t="s">
        <v>566</v>
      </c>
      <c r="M769" s="345" t="s">
        <v>566</v>
      </c>
      <c r="O769" s="776" t="str">
        <f t="shared" si="428"/>
        <v/>
      </c>
      <c r="P769" s="776" t="str">
        <f t="shared" si="429"/>
        <v/>
      </c>
      <c r="Q769" s="776" t="str">
        <f t="shared" si="430"/>
        <v/>
      </c>
    </row>
    <row r="770" spans="1:17" ht="14" hidden="1" customHeight="1">
      <c r="A770" s="543">
        <v>5705</v>
      </c>
      <c r="B770" s="541" t="s">
        <v>1463</v>
      </c>
      <c r="C770" s="654">
        <v>0</v>
      </c>
      <c r="D770" s="654">
        <v>0</v>
      </c>
      <c r="E770" s="556">
        <f>+C770+D770</f>
        <v>0</v>
      </c>
      <c r="F770" s="654">
        <v>0</v>
      </c>
      <c r="G770" s="556">
        <f t="shared" si="448"/>
        <v>0</v>
      </c>
      <c r="H770" s="531">
        <f>'Production Budget - DETAILED'!G864</f>
        <v>0</v>
      </c>
      <c r="I770" s="835">
        <f>+H770-G770</f>
        <v>0</v>
      </c>
      <c r="J770" s="667"/>
      <c r="K770" s="345" t="s">
        <v>566</v>
      </c>
      <c r="L770" s="345" t="s">
        <v>566</v>
      </c>
      <c r="M770" s="345" t="s">
        <v>566</v>
      </c>
      <c r="O770" s="776" t="str">
        <f t="shared" si="428"/>
        <v/>
      </c>
      <c r="P770" s="776" t="str">
        <f t="shared" si="429"/>
        <v/>
      </c>
      <c r="Q770" s="776" t="str">
        <f t="shared" si="430"/>
        <v/>
      </c>
    </row>
    <row r="771" spans="1:17" ht="14" hidden="1" customHeight="1">
      <c r="A771" s="543">
        <v>5710</v>
      </c>
      <c r="B771" s="541" t="s">
        <v>1464</v>
      </c>
      <c r="C771" s="654">
        <v>0</v>
      </c>
      <c r="D771" s="654">
        <v>0</v>
      </c>
      <c r="E771" s="556">
        <f t="shared" ref="E771:E779" si="449">+C771+D771</f>
        <v>0</v>
      </c>
      <c r="F771" s="654">
        <v>0</v>
      </c>
      <c r="G771" s="556">
        <f t="shared" si="448"/>
        <v>0</v>
      </c>
      <c r="H771" s="531">
        <f>'Production Budget - DETAILED'!G865</f>
        <v>0</v>
      </c>
      <c r="I771" s="835">
        <f t="shared" ref="I771:I779" si="450">+H771-G771</f>
        <v>0</v>
      </c>
      <c r="J771" s="667"/>
      <c r="K771" s="345" t="s">
        <v>566</v>
      </c>
      <c r="L771" s="345" t="s">
        <v>566</v>
      </c>
      <c r="M771" s="345" t="s">
        <v>566</v>
      </c>
      <c r="O771" s="776" t="str">
        <f t="shared" si="428"/>
        <v/>
      </c>
      <c r="P771" s="776" t="str">
        <f t="shared" si="429"/>
        <v/>
      </c>
      <c r="Q771" s="776" t="str">
        <f t="shared" si="430"/>
        <v/>
      </c>
    </row>
    <row r="772" spans="1:17" ht="14" hidden="1" customHeight="1">
      <c r="A772" s="543">
        <v>5715</v>
      </c>
      <c r="B772" s="541" t="s">
        <v>1465</v>
      </c>
      <c r="C772" s="654">
        <v>0</v>
      </c>
      <c r="D772" s="654">
        <v>0</v>
      </c>
      <c r="E772" s="556">
        <f t="shared" si="449"/>
        <v>0</v>
      </c>
      <c r="F772" s="654">
        <v>0</v>
      </c>
      <c r="G772" s="556">
        <f t="shared" si="448"/>
        <v>0</v>
      </c>
      <c r="H772" s="531">
        <f>'Production Budget - DETAILED'!G866</f>
        <v>0</v>
      </c>
      <c r="I772" s="835">
        <f t="shared" si="450"/>
        <v>0</v>
      </c>
      <c r="J772" s="667"/>
      <c r="K772" s="345" t="s">
        <v>566</v>
      </c>
      <c r="L772" s="345" t="s">
        <v>566</v>
      </c>
      <c r="M772" s="345" t="s">
        <v>566</v>
      </c>
      <c r="O772" s="776" t="str">
        <f t="shared" si="428"/>
        <v/>
      </c>
      <c r="P772" s="776" t="str">
        <f t="shared" si="429"/>
        <v/>
      </c>
      <c r="Q772" s="776" t="str">
        <f t="shared" si="430"/>
        <v/>
      </c>
    </row>
    <row r="773" spans="1:17" ht="14" hidden="1" customHeight="1">
      <c r="A773" s="543">
        <v>5720</v>
      </c>
      <c r="B773" s="541" t="s">
        <v>1466</v>
      </c>
      <c r="C773" s="654">
        <v>0</v>
      </c>
      <c r="D773" s="654">
        <v>0</v>
      </c>
      <c r="E773" s="556">
        <f t="shared" si="449"/>
        <v>0</v>
      </c>
      <c r="F773" s="654">
        <v>0</v>
      </c>
      <c r="G773" s="556">
        <f t="shared" si="448"/>
        <v>0</v>
      </c>
      <c r="H773" s="531">
        <f>'Production Budget - DETAILED'!G867</f>
        <v>0</v>
      </c>
      <c r="I773" s="835">
        <f t="shared" si="450"/>
        <v>0</v>
      </c>
      <c r="J773" s="667"/>
      <c r="K773" s="345" t="s">
        <v>566</v>
      </c>
      <c r="L773" s="345" t="s">
        <v>566</v>
      </c>
      <c r="M773" s="345" t="s">
        <v>566</v>
      </c>
      <c r="O773" s="776" t="str">
        <f t="shared" si="428"/>
        <v/>
      </c>
      <c r="P773" s="776" t="str">
        <f t="shared" si="429"/>
        <v/>
      </c>
      <c r="Q773" s="776" t="str">
        <f t="shared" si="430"/>
        <v/>
      </c>
    </row>
    <row r="774" spans="1:17" ht="14" hidden="1" customHeight="1">
      <c r="A774" s="543">
        <v>5725</v>
      </c>
      <c r="B774" s="541" t="s">
        <v>1467</v>
      </c>
      <c r="C774" s="654">
        <v>0</v>
      </c>
      <c r="D774" s="654">
        <v>0</v>
      </c>
      <c r="E774" s="556">
        <f t="shared" si="449"/>
        <v>0</v>
      </c>
      <c r="F774" s="654">
        <v>0</v>
      </c>
      <c r="G774" s="556">
        <f t="shared" si="448"/>
        <v>0</v>
      </c>
      <c r="H774" s="531">
        <f>'Production Budget - DETAILED'!G868</f>
        <v>0</v>
      </c>
      <c r="I774" s="835">
        <f t="shared" si="450"/>
        <v>0</v>
      </c>
      <c r="J774" s="667"/>
      <c r="K774" s="345" t="s">
        <v>566</v>
      </c>
      <c r="L774" s="345" t="s">
        <v>566</v>
      </c>
      <c r="M774" s="345" t="s">
        <v>566</v>
      </c>
      <c r="O774" s="776" t="str">
        <f t="shared" si="428"/>
        <v/>
      </c>
      <c r="P774" s="776" t="str">
        <f t="shared" si="429"/>
        <v/>
      </c>
      <c r="Q774" s="776" t="str">
        <f t="shared" si="430"/>
        <v/>
      </c>
    </row>
    <row r="775" spans="1:17" ht="14" hidden="1" customHeight="1">
      <c r="A775" s="543">
        <v>5730</v>
      </c>
      <c r="B775" s="541" t="s">
        <v>1468</v>
      </c>
      <c r="C775" s="654">
        <v>0</v>
      </c>
      <c r="D775" s="654">
        <v>0</v>
      </c>
      <c r="E775" s="556">
        <f t="shared" si="449"/>
        <v>0</v>
      </c>
      <c r="F775" s="654">
        <v>0</v>
      </c>
      <c r="G775" s="556">
        <f t="shared" si="448"/>
        <v>0</v>
      </c>
      <c r="H775" s="531">
        <f>'Production Budget - DETAILED'!G869</f>
        <v>0</v>
      </c>
      <c r="I775" s="835">
        <f t="shared" si="450"/>
        <v>0</v>
      </c>
      <c r="J775" s="667"/>
      <c r="K775" s="345" t="s">
        <v>566</v>
      </c>
      <c r="L775" s="345" t="s">
        <v>566</v>
      </c>
      <c r="M775" s="345" t="s">
        <v>566</v>
      </c>
      <c r="O775" s="776" t="str">
        <f t="shared" si="428"/>
        <v/>
      </c>
      <c r="P775" s="776" t="str">
        <f t="shared" si="429"/>
        <v/>
      </c>
      <c r="Q775" s="776" t="str">
        <f t="shared" si="430"/>
        <v/>
      </c>
    </row>
    <row r="776" spans="1:17" ht="14" hidden="1" customHeight="1">
      <c r="A776" s="543">
        <v>5780</v>
      </c>
      <c r="B776" s="541" t="s">
        <v>1469</v>
      </c>
      <c r="C776" s="654">
        <v>0</v>
      </c>
      <c r="D776" s="654">
        <v>0</v>
      </c>
      <c r="E776" s="556">
        <f t="shared" si="449"/>
        <v>0</v>
      </c>
      <c r="F776" s="654">
        <v>0</v>
      </c>
      <c r="G776" s="556">
        <f t="shared" si="448"/>
        <v>0</v>
      </c>
      <c r="H776" s="531">
        <f>'Production Budget - DETAILED'!G870</f>
        <v>0</v>
      </c>
      <c r="I776" s="835">
        <f t="shared" si="450"/>
        <v>0</v>
      </c>
      <c r="J776" s="667"/>
      <c r="K776" s="345" t="s">
        <v>566</v>
      </c>
      <c r="L776" s="345" t="s">
        <v>566</v>
      </c>
      <c r="M776" s="345" t="s">
        <v>566</v>
      </c>
      <c r="O776" s="776" t="str">
        <f t="shared" si="428"/>
        <v/>
      </c>
      <c r="P776" s="776" t="str">
        <f t="shared" si="429"/>
        <v/>
      </c>
      <c r="Q776" s="776" t="str">
        <f t="shared" si="430"/>
        <v/>
      </c>
    </row>
    <row r="777" spans="1:17" ht="14" hidden="1" customHeight="1">
      <c r="A777" s="543">
        <v>5785</v>
      </c>
      <c r="B777" s="541" t="s">
        <v>1470</v>
      </c>
      <c r="C777" s="654">
        <v>0</v>
      </c>
      <c r="D777" s="654">
        <v>0</v>
      </c>
      <c r="E777" s="556">
        <f t="shared" ref="E777" si="451">+C777+D777</f>
        <v>0</v>
      </c>
      <c r="F777" s="654">
        <v>0</v>
      </c>
      <c r="G777" s="556">
        <f t="shared" ref="G777" si="452">+E777+F777</f>
        <v>0</v>
      </c>
      <c r="H777" s="531">
        <f>'Production Budget - DETAILED'!G871</f>
        <v>0</v>
      </c>
      <c r="I777" s="835">
        <f t="shared" ref="I777" si="453">+H777-G777</f>
        <v>0</v>
      </c>
      <c r="J777" s="667"/>
      <c r="K777" s="345" t="s">
        <v>566</v>
      </c>
      <c r="L777" s="345" t="s">
        <v>566</v>
      </c>
      <c r="M777" s="345" t="s">
        <v>566</v>
      </c>
      <c r="O777" s="776" t="str">
        <f t="shared" ref="O777" si="454">IF(OR(K777="Oui",K777="Yes"),G777,"")</f>
        <v/>
      </c>
      <c r="P777" s="776" t="str">
        <f t="shared" ref="P777" si="455">IF(OR(L777="Oui",L777="Yes"),G777,"")</f>
        <v/>
      </c>
      <c r="Q777" s="776" t="str">
        <f t="shared" ref="Q777" si="456">IF(OR(M777="Oui",M777="Yes"),G777,"")</f>
        <v/>
      </c>
    </row>
    <row r="778" spans="1:17" ht="14" hidden="1" customHeight="1">
      <c r="A778" s="543">
        <v>5785</v>
      </c>
      <c r="B778" s="541" t="s">
        <v>1470</v>
      </c>
      <c r="C778" s="654">
        <v>0</v>
      </c>
      <c r="D778" s="654">
        <v>0</v>
      </c>
      <c r="E778" s="556">
        <f t="shared" si="449"/>
        <v>0</v>
      </c>
      <c r="F778" s="654">
        <v>0</v>
      </c>
      <c r="G778" s="556">
        <f t="shared" si="448"/>
        <v>0</v>
      </c>
      <c r="H778" s="531">
        <f>'Production Budget - DETAILED'!G872</f>
        <v>0</v>
      </c>
      <c r="I778" s="835">
        <f t="shared" si="450"/>
        <v>0</v>
      </c>
      <c r="J778" s="667"/>
      <c r="K778" s="345" t="s">
        <v>566</v>
      </c>
      <c r="L778" s="345" t="s">
        <v>566</v>
      </c>
      <c r="M778" s="345" t="s">
        <v>566</v>
      </c>
      <c r="O778" s="776" t="str">
        <f t="shared" si="428"/>
        <v/>
      </c>
      <c r="P778" s="776" t="str">
        <f t="shared" si="429"/>
        <v/>
      </c>
      <c r="Q778" s="776" t="str">
        <f t="shared" si="430"/>
        <v/>
      </c>
    </row>
    <row r="779" spans="1:17" ht="14" hidden="1" customHeight="1">
      <c r="A779" s="543">
        <v>5795</v>
      </c>
      <c r="B779" s="541" t="s">
        <v>897</v>
      </c>
      <c r="C779" s="654">
        <v>0</v>
      </c>
      <c r="D779" s="654">
        <v>0</v>
      </c>
      <c r="E779" s="556">
        <f t="shared" si="449"/>
        <v>0</v>
      </c>
      <c r="F779" s="654">
        <v>0</v>
      </c>
      <c r="G779" s="556">
        <f t="shared" si="448"/>
        <v>0</v>
      </c>
      <c r="H779" s="531">
        <f>'Production Budget - DETAILED'!G873</f>
        <v>0</v>
      </c>
      <c r="I779" s="835">
        <f t="shared" si="450"/>
        <v>0</v>
      </c>
      <c r="J779" s="667"/>
      <c r="K779" s="345" t="s">
        <v>566</v>
      </c>
      <c r="L779" s="345" t="s">
        <v>566</v>
      </c>
      <c r="M779" s="345" t="s">
        <v>566</v>
      </c>
      <c r="O779" s="776" t="str">
        <f t="shared" si="428"/>
        <v/>
      </c>
      <c r="P779" s="776" t="str">
        <f t="shared" si="429"/>
        <v/>
      </c>
      <c r="Q779" s="776" t="str">
        <f t="shared" si="430"/>
        <v/>
      </c>
    </row>
    <row r="780" spans="1:17" ht="14" hidden="1" customHeight="1">
      <c r="A780" s="543"/>
      <c r="B780" s="534" t="s">
        <v>2809</v>
      </c>
      <c r="C780" s="535">
        <f t="shared" ref="C780:H780" si="457">SUM(C769:C779)</f>
        <v>0</v>
      </c>
      <c r="D780" s="535">
        <f t="shared" si="457"/>
        <v>0</v>
      </c>
      <c r="E780" s="535">
        <f t="shared" si="457"/>
        <v>0</v>
      </c>
      <c r="F780" s="535">
        <f t="shared" si="457"/>
        <v>0</v>
      </c>
      <c r="G780" s="535">
        <f t="shared" si="457"/>
        <v>0</v>
      </c>
      <c r="H780" s="535">
        <f t="shared" si="457"/>
        <v>0</v>
      </c>
      <c r="I780" s="831">
        <f>+H780-G780</f>
        <v>0</v>
      </c>
      <c r="J780" s="738"/>
      <c r="K780" s="738"/>
      <c r="L780" s="738"/>
      <c r="M780" s="738"/>
      <c r="N780" s="738"/>
      <c r="O780" s="783"/>
      <c r="P780" s="783"/>
      <c r="Q780" s="783"/>
    </row>
    <row r="781" spans="1:17" ht="14" hidden="1" customHeight="1">
      <c r="A781" s="543"/>
      <c r="B781" s="536"/>
      <c r="C781" s="548"/>
      <c r="D781" s="548"/>
      <c r="E781" s="548"/>
      <c r="F781" s="548"/>
      <c r="G781" s="548"/>
      <c r="H781" s="548"/>
      <c r="I781" s="836"/>
      <c r="J781" s="468"/>
      <c r="K781" s="468"/>
      <c r="L781" s="468"/>
      <c r="M781" s="468"/>
      <c r="N781" s="468"/>
      <c r="O781" s="782"/>
      <c r="P781" s="782"/>
      <c r="Q781" s="782"/>
    </row>
    <row r="782" spans="1:17" ht="14" hidden="1" customHeight="1">
      <c r="A782" s="524">
        <v>58</v>
      </c>
      <c r="B782" s="525" t="s">
        <v>1472</v>
      </c>
      <c r="C782" s="526"/>
      <c r="D782" s="548"/>
      <c r="E782" s="548"/>
      <c r="F782" s="548"/>
      <c r="G782" s="548"/>
      <c r="H782" s="548"/>
      <c r="I782" s="833"/>
      <c r="J782" s="468"/>
      <c r="K782" s="468"/>
      <c r="L782" s="468"/>
      <c r="M782" s="468"/>
      <c r="N782" s="468"/>
      <c r="O782" s="782"/>
      <c r="P782" s="782"/>
      <c r="Q782" s="782"/>
    </row>
    <row r="783" spans="1:17" ht="14" hidden="1" customHeight="1">
      <c r="A783" s="691">
        <v>5801</v>
      </c>
      <c r="B783" s="541" t="s">
        <v>1473</v>
      </c>
      <c r="C783" s="654">
        <v>0</v>
      </c>
      <c r="D783" s="654">
        <v>0</v>
      </c>
      <c r="E783" s="556">
        <f t="shared" ref="E783" si="458">+C783+D783</f>
        <v>0</v>
      </c>
      <c r="F783" s="654">
        <v>0</v>
      </c>
      <c r="G783" s="556">
        <f t="shared" ref="G783" si="459">+E783+F783</f>
        <v>0</v>
      </c>
      <c r="H783" s="531">
        <f>'Production Budget - DETAILED'!G878</f>
        <v>0</v>
      </c>
      <c r="I783" s="835">
        <f t="shared" ref="I783" si="460">+H783-G783</f>
        <v>0</v>
      </c>
      <c r="J783" s="667"/>
      <c r="K783" s="345" t="s">
        <v>566</v>
      </c>
      <c r="L783" s="345" t="s">
        <v>566</v>
      </c>
      <c r="M783" s="345" t="s">
        <v>566</v>
      </c>
      <c r="O783" s="776" t="str">
        <f t="shared" si="428"/>
        <v/>
      </c>
      <c r="P783" s="776" t="str">
        <f t="shared" si="429"/>
        <v/>
      </c>
      <c r="Q783" s="776" t="str">
        <f t="shared" si="430"/>
        <v/>
      </c>
    </row>
    <row r="784" spans="1:17" ht="14" hidden="1" customHeight="1">
      <c r="A784" s="543">
        <v>5895</v>
      </c>
      <c r="B784" s="541" t="s">
        <v>897</v>
      </c>
      <c r="C784" s="654">
        <v>0</v>
      </c>
      <c r="D784" s="654">
        <v>0</v>
      </c>
      <c r="E784" s="556">
        <f>+C784+D784</f>
        <v>0</v>
      </c>
      <c r="F784" s="654">
        <v>0</v>
      </c>
      <c r="G784" s="556">
        <f>+E784+F784</f>
        <v>0</v>
      </c>
      <c r="H784" s="531">
        <f>'Production Budget - DETAILED'!G888</f>
        <v>0</v>
      </c>
      <c r="I784" s="835">
        <f>+H784-G784</f>
        <v>0</v>
      </c>
      <c r="J784" s="667"/>
      <c r="K784" s="345" t="s">
        <v>566</v>
      </c>
      <c r="L784" s="345" t="s">
        <v>566</v>
      </c>
      <c r="M784" s="345" t="s">
        <v>566</v>
      </c>
      <c r="O784" s="776" t="str">
        <f t="shared" ref="O784:O843" si="461">IF(OR(K784="Oui",K784="Yes"),G784,"")</f>
        <v/>
      </c>
      <c r="P784" s="776" t="str">
        <f t="shared" ref="P784:P843" si="462">IF(OR(L784="Oui",L784="Yes"),G784,"")</f>
        <v/>
      </c>
      <c r="Q784" s="776" t="str">
        <f t="shared" ref="Q784:Q843" si="463">IF(OR(M784="Oui",M784="Yes"),G784,"")</f>
        <v/>
      </c>
    </row>
    <row r="785" spans="1:17" ht="14" hidden="1" customHeight="1">
      <c r="A785" s="543"/>
      <c r="B785" s="534" t="s">
        <v>2810</v>
      </c>
      <c r="C785" s="535">
        <f t="shared" ref="C785:H785" si="464">SUM(C783:C784)</f>
        <v>0</v>
      </c>
      <c r="D785" s="535">
        <f t="shared" si="464"/>
        <v>0</v>
      </c>
      <c r="E785" s="535">
        <f t="shared" si="464"/>
        <v>0</v>
      </c>
      <c r="F785" s="535">
        <f t="shared" si="464"/>
        <v>0</v>
      </c>
      <c r="G785" s="535">
        <f t="shared" si="464"/>
        <v>0</v>
      </c>
      <c r="H785" s="535">
        <f t="shared" si="464"/>
        <v>0</v>
      </c>
      <c r="I785" s="831">
        <f>+H785-G785</f>
        <v>0</v>
      </c>
      <c r="J785" s="738"/>
      <c r="K785" s="738"/>
      <c r="L785" s="738"/>
      <c r="M785" s="738"/>
      <c r="N785" s="738"/>
      <c r="O785" s="783"/>
      <c r="P785" s="783"/>
      <c r="Q785" s="783"/>
    </row>
    <row r="786" spans="1:17" ht="14" hidden="1" customHeight="1">
      <c r="A786" s="543"/>
      <c r="B786" s="536"/>
      <c r="C786" s="548"/>
      <c r="D786" s="548"/>
      <c r="E786" s="548"/>
      <c r="F786" s="548"/>
      <c r="G786" s="548"/>
      <c r="H786" s="548"/>
      <c r="I786" s="833"/>
      <c r="J786" s="468"/>
      <c r="K786" s="468"/>
      <c r="L786" s="468"/>
      <c r="M786" s="468"/>
      <c r="N786" s="468"/>
      <c r="O786" s="782"/>
      <c r="P786" s="782"/>
      <c r="Q786" s="782"/>
    </row>
    <row r="787" spans="1:17" ht="14" hidden="1" customHeight="1">
      <c r="A787" s="524">
        <v>59</v>
      </c>
      <c r="B787" s="525" t="s">
        <v>1476</v>
      </c>
      <c r="C787" s="526"/>
      <c r="D787" s="548"/>
      <c r="E787" s="548"/>
      <c r="F787" s="548"/>
      <c r="G787" s="548"/>
      <c r="H787" s="548"/>
      <c r="I787" s="833"/>
      <c r="J787" s="468"/>
      <c r="K787" s="468"/>
      <c r="L787" s="468"/>
      <c r="M787" s="468"/>
      <c r="N787" s="468"/>
      <c r="O787" s="782"/>
      <c r="P787" s="782"/>
      <c r="Q787" s="782"/>
    </row>
    <row r="788" spans="1:17" ht="14" hidden="1" customHeight="1">
      <c r="A788" s="555" t="s">
        <v>2827</v>
      </c>
      <c r="B788" s="541" t="s">
        <v>1477</v>
      </c>
      <c r="C788" s="654">
        <v>0</v>
      </c>
      <c r="D788" s="654">
        <v>0</v>
      </c>
      <c r="E788" s="556">
        <f>+C788+D788</f>
        <v>0</v>
      </c>
      <c r="F788" s="654">
        <v>0</v>
      </c>
      <c r="G788" s="556">
        <f t="shared" ref="G788:G807" si="465">+E788+F788</f>
        <v>0</v>
      </c>
      <c r="H788" s="531">
        <f>'Production Budget - DETAILED'!G893</f>
        <v>0</v>
      </c>
      <c r="I788" s="835">
        <f>+H788-G788</f>
        <v>0</v>
      </c>
      <c r="J788" s="667"/>
      <c r="K788" s="345" t="s">
        <v>566</v>
      </c>
      <c r="L788" s="345" t="s">
        <v>566</v>
      </c>
      <c r="M788" s="345" t="s">
        <v>566</v>
      </c>
      <c r="O788" s="776" t="str">
        <f t="shared" si="461"/>
        <v/>
      </c>
      <c r="P788" s="776" t="str">
        <f t="shared" si="462"/>
        <v/>
      </c>
      <c r="Q788" s="776" t="str">
        <f t="shared" si="463"/>
        <v/>
      </c>
    </row>
    <row r="789" spans="1:17" ht="14" hidden="1" customHeight="1">
      <c r="A789" s="543">
        <v>5902</v>
      </c>
      <c r="B789" s="541" t="s">
        <v>1478</v>
      </c>
      <c r="C789" s="654">
        <v>0</v>
      </c>
      <c r="D789" s="654">
        <v>0</v>
      </c>
      <c r="E789" s="556">
        <f>+C789+D789</f>
        <v>0</v>
      </c>
      <c r="F789" s="654">
        <v>0</v>
      </c>
      <c r="G789" s="556">
        <f t="shared" si="465"/>
        <v>0</v>
      </c>
      <c r="H789" s="531">
        <f>'Production Budget - DETAILED'!G894</f>
        <v>0</v>
      </c>
      <c r="I789" s="835">
        <f>+H789-G789</f>
        <v>0</v>
      </c>
      <c r="J789" s="667"/>
      <c r="K789" s="345" t="s">
        <v>566</v>
      </c>
      <c r="L789" s="345" t="s">
        <v>566</v>
      </c>
      <c r="M789" s="345" t="s">
        <v>566</v>
      </c>
      <c r="O789" s="776" t="str">
        <f t="shared" si="461"/>
        <v/>
      </c>
      <c r="P789" s="776" t="str">
        <f t="shared" si="462"/>
        <v/>
      </c>
      <c r="Q789" s="776" t="str">
        <f t="shared" si="463"/>
        <v/>
      </c>
    </row>
    <row r="790" spans="1:17" ht="14" hidden="1" customHeight="1">
      <c r="A790" s="543">
        <v>5905</v>
      </c>
      <c r="B790" s="541" t="s">
        <v>1479</v>
      </c>
      <c r="C790" s="654">
        <v>0</v>
      </c>
      <c r="D790" s="654">
        <v>0</v>
      </c>
      <c r="E790" s="556">
        <f t="shared" ref="E790:E807" si="466">+C790+D790</f>
        <v>0</v>
      </c>
      <c r="F790" s="654">
        <v>0</v>
      </c>
      <c r="G790" s="556">
        <f t="shared" si="465"/>
        <v>0</v>
      </c>
      <c r="H790" s="531">
        <f>'Production Budget - DETAILED'!G895</f>
        <v>0</v>
      </c>
      <c r="I790" s="835">
        <f t="shared" ref="I790:I807" si="467">+H790-G790</f>
        <v>0</v>
      </c>
      <c r="J790" s="667"/>
      <c r="K790" s="345" t="s">
        <v>566</v>
      </c>
      <c r="L790" s="345" t="s">
        <v>566</v>
      </c>
      <c r="M790" s="345" t="s">
        <v>566</v>
      </c>
      <c r="O790" s="776" t="str">
        <f t="shared" si="461"/>
        <v/>
      </c>
      <c r="P790" s="776" t="str">
        <f t="shared" si="462"/>
        <v/>
      </c>
      <c r="Q790" s="776" t="str">
        <f t="shared" si="463"/>
        <v/>
      </c>
    </row>
    <row r="791" spans="1:17" ht="42" hidden="1">
      <c r="A791" s="543">
        <v>5906</v>
      </c>
      <c r="B791" s="544" t="s">
        <v>1480</v>
      </c>
      <c r="C791" s="654">
        <v>0</v>
      </c>
      <c r="D791" s="654">
        <v>0</v>
      </c>
      <c r="E791" s="556">
        <f t="shared" si="466"/>
        <v>0</v>
      </c>
      <c r="F791" s="654">
        <v>0</v>
      </c>
      <c r="G791" s="556">
        <f t="shared" si="465"/>
        <v>0</v>
      </c>
      <c r="H791" s="531">
        <f>'Production Budget - DETAILED'!G896</f>
        <v>0</v>
      </c>
      <c r="I791" s="835">
        <f t="shared" si="467"/>
        <v>0</v>
      </c>
      <c r="J791" s="667"/>
      <c r="K791" s="345" t="s">
        <v>566</v>
      </c>
      <c r="L791" s="345" t="s">
        <v>566</v>
      </c>
      <c r="M791" s="345" t="s">
        <v>566</v>
      </c>
      <c r="O791" s="776" t="str">
        <f t="shared" si="461"/>
        <v/>
      </c>
      <c r="P791" s="776" t="str">
        <f t="shared" si="462"/>
        <v/>
      </c>
      <c r="Q791" s="776" t="str">
        <f t="shared" si="463"/>
        <v/>
      </c>
    </row>
    <row r="792" spans="1:17" ht="14" hidden="1" customHeight="1">
      <c r="A792" s="543">
        <v>5908</v>
      </c>
      <c r="B792" s="541" t="s">
        <v>1481</v>
      </c>
      <c r="C792" s="654">
        <v>0</v>
      </c>
      <c r="D792" s="654">
        <v>0</v>
      </c>
      <c r="E792" s="556">
        <f t="shared" si="466"/>
        <v>0</v>
      </c>
      <c r="F792" s="654">
        <v>0</v>
      </c>
      <c r="G792" s="556">
        <f t="shared" si="465"/>
        <v>0</v>
      </c>
      <c r="H792" s="531">
        <f>'Production Budget - DETAILED'!G897</f>
        <v>0</v>
      </c>
      <c r="I792" s="835">
        <f t="shared" si="467"/>
        <v>0</v>
      </c>
      <c r="J792" s="667"/>
      <c r="K792" s="345" t="s">
        <v>566</v>
      </c>
      <c r="L792" s="345" t="s">
        <v>566</v>
      </c>
      <c r="M792" s="345" t="s">
        <v>566</v>
      </c>
      <c r="O792" s="776" t="str">
        <f t="shared" si="461"/>
        <v/>
      </c>
      <c r="P792" s="776" t="str">
        <f t="shared" si="462"/>
        <v/>
      </c>
      <c r="Q792" s="776" t="str">
        <f t="shared" si="463"/>
        <v/>
      </c>
    </row>
    <row r="793" spans="1:17" ht="14" hidden="1" customHeight="1">
      <c r="A793" s="543">
        <v>5909</v>
      </c>
      <c r="B793" s="541" t="s">
        <v>1482</v>
      </c>
      <c r="C793" s="654">
        <v>0</v>
      </c>
      <c r="D793" s="654">
        <v>0</v>
      </c>
      <c r="E793" s="556">
        <f t="shared" si="466"/>
        <v>0</v>
      </c>
      <c r="F793" s="654">
        <v>0</v>
      </c>
      <c r="G793" s="556">
        <f t="shared" si="465"/>
        <v>0</v>
      </c>
      <c r="H793" s="531">
        <f>'Production Budget - DETAILED'!G898</f>
        <v>0</v>
      </c>
      <c r="I793" s="835">
        <f t="shared" si="467"/>
        <v>0</v>
      </c>
      <c r="J793" s="667"/>
      <c r="K793" s="345" t="s">
        <v>566</v>
      </c>
      <c r="L793" s="345" t="s">
        <v>566</v>
      </c>
      <c r="M793" s="345" t="s">
        <v>566</v>
      </c>
      <c r="O793" s="776" t="str">
        <f t="shared" si="461"/>
        <v/>
      </c>
      <c r="P793" s="776" t="str">
        <f t="shared" si="462"/>
        <v/>
      </c>
      <c r="Q793" s="776" t="str">
        <f t="shared" si="463"/>
        <v/>
      </c>
    </row>
    <row r="794" spans="1:17" ht="14" hidden="1" customHeight="1">
      <c r="A794" s="543">
        <v>5910</v>
      </c>
      <c r="B794" s="541" t="s">
        <v>1483</v>
      </c>
      <c r="C794" s="654">
        <v>0</v>
      </c>
      <c r="D794" s="654">
        <v>0</v>
      </c>
      <c r="E794" s="556">
        <f t="shared" si="466"/>
        <v>0</v>
      </c>
      <c r="F794" s="654">
        <v>0</v>
      </c>
      <c r="G794" s="556">
        <f t="shared" si="465"/>
        <v>0</v>
      </c>
      <c r="H794" s="531">
        <f>'Production Budget - DETAILED'!G899</f>
        <v>0</v>
      </c>
      <c r="I794" s="835">
        <f t="shared" si="467"/>
        <v>0</v>
      </c>
      <c r="J794" s="667"/>
      <c r="K794" s="345" t="s">
        <v>566</v>
      </c>
      <c r="L794" s="345" t="s">
        <v>566</v>
      </c>
      <c r="M794" s="345" t="s">
        <v>566</v>
      </c>
      <c r="O794" s="776" t="str">
        <f t="shared" si="461"/>
        <v/>
      </c>
      <c r="P794" s="776" t="str">
        <f t="shared" si="462"/>
        <v/>
      </c>
      <c r="Q794" s="776" t="str">
        <f t="shared" si="463"/>
        <v/>
      </c>
    </row>
    <row r="795" spans="1:17" ht="14" hidden="1" customHeight="1">
      <c r="A795" s="543">
        <v>5920</v>
      </c>
      <c r="B795" s="541" t="s">
        <v>1484</v>
      </c>
      <c r="C795" s="654">
        <v>0</v>
      </c>
      <c r="D795" s="654">
        <v>0</v>
      </c>
      <c r="E795" s="556">
        <f t="shared" si="466"/>
        <v>0</v>
      </c>
      <c r="F795" s="654">
        <v>0</v>
      </c>
      <c r="G795" s="556">
        <f t="shared" si="465"/>
        <v>0</v>
      </c>
      <c r="H795" s="531">
        <f>'Production Budget - DETAILED'!G900</f>
        <v>0</v>
      </c>
      <c r="I795" s="835">
        <f t="shared" si="467"/>
        <v>0</v>
      </c>
      <c r="J795" s="667"/>
      <c r="K795" s="345" t="s">
        <v>566</v>
      </c>
      <c r="L795" s="345" t="s">
        <v>566</v>
      </c>
      <c r="M795" s="345" t="s">
        <v>566</v>
      </c>
      <c r="O795" s="776" t="str">
        <f t="shared" si="461"/>
        <v/>
      </c>
      <c r="P795" s="776" t="str">
        <f t="shared" si="462"/>
        <v/>
      </c>
      <c r="Q795" s="776" t="str">
        <f t="shared" si="463"/>
        <v/>
      </c>
    </row>
    <row r="796" spans="1:17" ht="14" hidden="1" customHeight="1">
      <c r="A796" s="543">
        <v>5925</v>
      </c>
      <c r="B796" s="541" t="s">
        <v>1485</v>
      </c>
      <c r="C796" s="654">
        <v>0</v>
      </c>
      <c r="D796" s="654">
        <v>0</v>
      </c>
      <c r="E796" s="556">
        <f t="shared" si="466"/>
        <v>0</v>
      </c>
      <c r="F796" s="654">
        <v>0</v>
      </c>
      <c r="G796" s="556">
        <f t="shared" si="465"/>
        <v>0</v>
      </c>
      <c r="H796" s="531">
        <f>'Production Budget - DETAILED'!G901</f>
        <v>0</v>
      </c>
      <c r="I796" s="835">
        <f t="shared" si="467"/>
        <v>0</v>
      </c>
      <c r="J796" s="667"/>
      <c r="K796" s="345" t="s">
        <v>566</v>
      </c>
      <c r="L796" s="345" t="s">
        <v>566</v>
      </c>
      <c r="M796" s="345" t="s">
        <v>566</v>
      </c>
      <c r="O796" s="776" t="str">
        <f t="shared" si="461"/>
        <v/>
      </c>
      <c r="P796" s="776" t="str">
        <f t="shared" si="462"/>
        <v/>
      </c>
      <c r="Q796" s="776" t="str">
        <f t="shared" si="463"/>
        <v/>
      </c>
    </row>
    <row r="797" spans="1:17" ht="14" hidden="1" customHeight="1">
      <c r="A797" s="543">
        <v>5935</v>
      </c>
      <c r="B797" s="541" t="s">
        <v>1486</v>
      </c>
      <c r="C797" s="654">
        <v>0</v>
      </c>
      <c r="D797" s="654">
        <v>0</v>
      </c>
      <c r="E797" s="556">
        <f t="shared" si="466"/>
        <v>0</v>
      </c>
      <c r="F797" s="654">
        <v>0</v>
      </c>
      <c r="G797" s="556">
        <f t="shared" si="465"/>
        <v>0</v>
      </c>
      <c r="H797" s="531">
        <f>'Production Budget - DETAILED'!G902</f>
        <v>0</v>
      </c>
      <c r="I797" s="835">
        <f t="shared" si="467"/>
        <v>0</v>
      </c>
      <c r="J797" s="667"/>
      <c r="K797" s="345" t="s">
        <v>566</v>
      </c>
      <c r="L797" s="345" t="s">
        <v>566</v>
      </c>
      <c r="M797" s="345" t="s">
        <v>566</v>
      </c>
      <c r="O797" s="776" t="str">
        <f t="shared" si="461"/>
        <v/>
      </c>
      <c r="P797" s="776" t="str">
        <f t="shared" si="462"/>
        <v/>
      </c>
      <c r="Q797" s="776" t="str">
        <f t="shared" si="463"/>
        <v/>
      </c>
    </row>
    <row r="798" spans="1:17" ht="14" hidden="1" customHeight="1">
      <c r="A798" s="543">
        <v>5945</v>
      </c>
      <c r="B798" s="541" t="s">
        <v>1487</v>
      </c>
      <c r="C798" s="654">
        <v>0</v>
      </c>
      <c r="D798" s="654">
        <v>0</v>
      </c>
      <c r="E798" s="556">
        <f t="shared" si="466"/>
        <v>0</v>
      </c>
      <c r="F798" s="654">
        <v>0</v>
      </c>
      <c r="G798" s="556">
        <f t="shared" si="465"/>
        <v>0</v>
      </c>
      <c r="H798" s="531">
        <f>'Production Budget - DETAILED'!G903</f>
        <v>0</v>
      </c>
      <c r="I798" s="835">
        <f t="shared" si="467"/>
        <v>0</v>
      </c>
      <c r="J798" s="667"/>
      <c r="K798" s="345" t="s">
        <v>566</v>
      </c>
      <c r="L798" s="345" t="s">
        <v>566</v>
      </c>
      <c r="M798" s="345" t="s">
        <v>566</v>
      </c>
      <c r="O798" s="776" t="str">
        <f t="shared" si="461"/>
        <v/>
      </c>
      <c r="P798" s="776" t="str">
        <f t="shared" si="462"/>
        <v/>
      </c>
      <c r="Q798" s="776" t="str">
        <f t="shared" si="463"/>
        <v/>
      </c>
    </row>
    <row r="799" spans="1:17" ht="14" hidden="1" customHeight="1">
      <c r="A799" s="543">
        <v>5950</v>
      </c>
      <c r="B799" s="541" t="s">
        <v>1488</v>
      </c>
      <c r="C799" s="654">
        <v>0</v>
      </c>
      <c r="D799" s="654">
        <v>0</v>
      </c>
      <c r="E799" s="556">
        <f t="shared" si="466"/>
        <v>0</v>
      </c>
      <c r="F799" s="654">
        <v>0</v>
      </c>
      <c r="G799" s="556">
        <f t="shared" si="465"/>
        <v>0</v>
      </c>
      <c r="H799" s="531">
        <f>'Production Budget - DETAILED'!G904</f>
        <v>0</v>
      </c>
      <c r="I799" s="835">
        <f t="shared" si="467"/>
        <v>0</v>
      </c>
      <c r="J799" s="667"/>
      <c r="K799" s="345" t="s">
        <v>566</v>
      </c>
      <c r="L799" s="345" t="s">
        <v>566</v>
      </c>
      <c r="M799" s="345" t="s">
        <v>566</v>
      </c>
      <c r="O799" s="776" t="str">
        <f t="shared" si="461"/>
        <v/>
      </c>
      <c r="P799" s="776" t="str">
        <f t="shared" si="462"/>
        <v/>
      </c>
      <c r="Q799" s="776" t="str">
        <f t="shared" si="463"/>
        <v/>
      </c>
    </row>
    <row r="800" spans="1:17" ht="14" hidden="1" customHeight="1">
      <c r="A800" s="543">
        <v>5954</v>
      </c>
      <c r="B800" s="541" t="s">
        <v>1489</v>
      </c>
      <c r="C800" s="654">
        <v>0</v>
      </c>
      <c r="D800" s="654">
        <v>0</v>
      </c>
      <c r="E800" s="556">
        <f t="shared" si="466"/>
        <v>0</v>
      </c>
      <c r="F800" s="654">
        <v>0</v>
      </c>
      <c r="G800" s="556">
        <f t="shared" si="465"/>
        <v>0</v>
      </c>
      <c r="H800" s="531">
        <f>'Production Budget - DETAILED'!G905</f>
        <v>0</v>
      </c>
      <c r="I800" s="835">
        <f t="shared" si="467"/>
        <v>0</v>
      </c>
      <c r="J800" s="667"/>
      <c r="K800" s="345" t="s">
        <v>566</v>
      </c>
      <c r="L800" s="345" t="s">
        <v>566</v>
      </c>
      <c r="M800" s="345" t="s">
        <v>566</v>
      </c>
      <c r="O800" s="776" t="str">
        <f t="shared" si="461"/>
        <v/>
      </c>
      <c r="P800" s="776" t="str">
        <f t="shared" si="462"/>
        <v/>
      </c>
      <c r="Q800" s="776" t="str">
        <f t="shared" si="463"/>
        <v/>
      </c>
    </row>
    <row r="801" spans="1:51" ht="14" hidden="1" customHeight="1">
      <c r="A801" s="543">
        <v>5955</v>
      </c>
      <c r="B801" s="541" t="s">
        <v>1490</v>
      </c>
      <c r="C801" s="654">
        <v>0</v>
      </c>
      <c r="D801" s="654">
        <v>0</v>
      </c>
      <c r="E801" s="556">
        <f t="shared" si="466"/>
        <v>0</v>
      </c>
      <c r="F801" s="654">
        <v>0</v>
      </c>
      <c r="G801" s="556">
        <f t="shared" si="465"/>
        <v>0</v>
      </c>
      <c r="H801" s="531">
        <f>'Production Budget - DETAILED'!G906</f>
        <v>0</v>
      </c>
      <c r="I801" s="835">
        <f t="shared" si="467"/>
        <v>0</v>
      </c>
      <c r="J801" s="667"/>
      <c r="K801" s="345" t="s">
        <v>566</v>
      </c>
      <c r="L801" s="345" t="s">
        <v>566</v>
      </c>
      <c r="M801" s="345" t="s">
        <v>566</v>
      </c>
      <c r="O801" s="776" t="str">
        <f t="shared" si="461"/>
        <v/>
      </c>
      <c r="P801" s="776" t="str">
        <f t="shared" si="462"/>
        <v/>
      </c>
      <c r="Q801" s="776" t="str">
        <f t="shared" si="463"/>
        <v/>
      </c>
    </row>
    <row r="802" spans="1:51" ht="14" hidden="1" customHeight="1">
      <c r="A802" s="543">
        <v>5960</v>
      </c>
      <c r="B802" s="541" t="s">
        <v>1491</v>
      </c>
      <c r="C802" s="654">
        <v>0</v>
      </c>
      <c r="D802" s="654">
        <v>0</v>
      </c>
      <c r="E802" s="556">
        <f t="shared" si="466"/>
        <v>0</v>
      </c>
      <c r="F802" s="654">
        <v>0</v>
      </c>
      <c r="G802" s="556">
        <f t="shared" si="465"/>
        <v>0</v>
      </c>
      <c r="H802" s="531">
        <f>'Production Budget - DETAILED'!G907</f>
        <v>0</v>
      </c>
      <c r="I802" s="835">
        <f t="shared" si="467"/>
        <v>0</v>
      </c>
      <c r="J802" s="667"/>
      <c r="K802" s="345" t="s">
        <v>566</v>
      </c>
      <c r="L802" s="345" t="s">
        <v>566</v>
      </c>
      <c r="M802" s="345" t="s">
        <v>566</v>
      </c>
      <c r="O802" s="776" t="str">
        <f t="shared" si="461"/>
        <v/>
      </c>
      <c r="P802" s="776" t="str">
        <f t="shared" si="462"/>
        <v/>
      </c>
      <c r="Q802" s="776" t="str">
        <f t="shared" si="463"/>
        <v/>
      </c>
    </row>
    <row r="803" spans="1:51" ht="14" hidden="1" customHeight="1">
      <c r="A803" s="543">
        <v>5965</v>
      </c>
      <c r="B803" s="541" t="s">
        <v>1492</v>
      </c>
      <c r="C803" s="654">
        <v>0</v>
      </c>
      <c r="D803" s="654">
        <v>0</v>
      </c>
      <c r="E803" s="556">
        <f t="shared" si="466"/>
        <v>0</v>
      </c>
      <c r="F803" s="654">
        <v>0</v>
      </c>
      <c r="G803" s="556">
        <f t="shared" si="465"/>
        <v>0</v>
      </c>
      <c r="H803" s="531">
        <f>'Production Budget - DETAILED'!G908</f>
        <v>0</v>
      </c>
      <c r="I803" s="835">
        <f t="shared" si="467"/>
        <v>0</v>
      </c>
      <c r="J803" s="667"/>
      <c r="K803" s="345" t="s">
        <v>566</v>
      </c>
      <c r="L803" s="345" t="s">
        <v>566</v>
      </c>
      <c r="M803" s="345" t="s">
        <v>566</v>
      </c>
      <c r="O803" s="776" t="str">
        <f t="shared" si="461"/>
        <v/>
      </c>
      <c r="P803" s="776" t="str">
        <f t="shared" si="462"/>
        <v/>
      </c>
      <c r="Q803" s="776" t="str">
        <f t="shared" si="463"/>
        <v/>
      </c>
    </row>
    <row r="804" spans="1:51" ht="14" hidden="1" customHeight="1">
      <c r="A804" s="543">
        <v>5970</v>
      </c>
      <c r="B804" s="541" t="s">
        <v>1493</v>
      </c>
      <c r="C804" s="654">
        <v>0</v>
      </c>
      <c r="D804" s="654">
        <v>0</v>
      </c>
      <c r="E804" s="556">
        <f t="shared" si="466"/>
        <v>0</v>
      </c>
      <c r="F804" s="654">
        <v>0</v>
      </c>
      <c r="G804" s="556">
        <f t="shared" si="465"/>
        <v>0</v>
      </c>
      <c r="H804" s="531">
        <f>'Production Budget - DETAILED'!G909</f>
        <v>0</v>
      </c>
      <c r="I804" s="835">
        <f t="shared" si="467"/>
        <v>0</v>
      </c>
      <c r="J804" s="667"/>
      <c r="K804" s="345" t="s">
        <v>566</v>
      </c>
      <c r="L804" s="345" t="s">
        <v>566</v>
      </c>
      <c r="M804" s="345" t="s">
        <v>566</v>
      </c>
      <c r="O804" s="776" t="str">
        <f t="shared" si="461"/>
        <v/>
      </c>
      <c r="P804" s="776" t="str">
        <f t="shared" si="462"/>
        <v/>
      </c>
      <c r="Q804" s="776" t="str">
        <f t="shared" si="463"/>
        <v/>
      </c>
    </row>
    <row r="805" spans="1:51" ht="14" hidden="1" customHeight="1">
      <c r="A805" s="543">
        <v>5975</v>
      </c>
      <c r="B805" s="541" t="s">
        <v>1494</v>
      </c>
      <c r="C805" s="654">
        <v>0</v>
      </c>
      <c r="D805" s="654">
        <v>0</v>
      </c>
      <c r="E805" s="556">
        <f t="shared" si="466"/>
        <v>0</v>
      </c>
      <c r="F805" s="654">
        <v>0</v>
      </c>
      <c r="G805" s="556">
        <f t="shared" si="465"/>
        <v>0</v>
      </c>
      <c r="H805" s="531">
        <f>'Production Budget - DETAILED'!G910</f>
        <v>0</v>
      </c>
      <c r="I805" s="835">
        <f t="shared" si="467"/>
        <v>0</v>
      </c>
      <c r="J805" s="667"/>
      <c r="K805" s="345" t="s">
        <v>566</v>
      </c>
      <c r="L805" s="345" t="s">
        <v>566</v>
      </c>
      <c r="M805" s="345" t="s">
        <v>566</v>
      </c>
      <c r="O805" s="776" t="str">
        <f t="shared" si="461"/>
        <v/>
      </c>
      <c r="P805" s="776" t="str">
        <f t="shared" si="462"/>
        <v/>
      </c>
      <c r="Q805" s="776" t="str">
        <f t="shared" si="463"/>
        <v/>
      </c>
    </row>
    <row r="806" spans="1:51" ht="14" hidden="1" customHeight="1">
      <c r="A806" s="543" t="s">
        <v>2828</v>
      </c>
      <c r="B806" s="541" t="s">
        <v>762</v>
      </c>
      <c r="C806" s="654">
        <v>0</v>
      </c>
      <c r="D806" s="654">
        <v>0</v>
      </c>
      <c r="E806" s="556">
        <f t="shared" si="466"/>
        <v>0</v>
      </c>
      <c r="F806" s="654">
        <v>0</v>
      </c>
      <c r="G806" s="556">
        <f t="shared" si="465"/>
        <v>0</v>
      </c>
      <c r="H806" s="531">
        <f>'Production Budget - DETAILED'!G911</f>
        <v>0</v>
      </c>
      <c r="I806" s="835">
        <f t="shared" si="467"/>
        <v>0</v>
      </c>
      <c r="J806" s="667"/>
      <c r="K806" s="345" t="s">
        <v>566</v>
      </c>
      <c r="L806" s="345" t="s">
        <v>566</v>
      </c>
      <c r="M806" s="345" t="s">
        <v>566</v>
      </c>
      <c r="O806" s="776" t="str">
        <f t="shared" si="461"/>
        <v/>
      </c>
      <c r="P806" s="776" t="str">
        <f t="shared" si="462"/>
        <v/>
      </c>
      <c r="Q806" s="776" t="str">
        <f t="shared" si="463"/>
        <v/>
      </c>
    </row>
    <row r="807" spans="1:51" hidden="1">
      <c r="A807" s="543">
        <v>5995</v>
      </c>
      <c r="B807" s="541" t="s">
        <v>897</v>
      </c>
      <c r="C807" s="654">
        <v>0</v>
      </c>
      <c r="D807" s="654">
        <v>0</v>
      </c>
      <c r="E807" s="556">
        <f t="shared" si="466"/>
        <v>0</v>
      </c>
      <c r="F807" s="654">
        <v>0</v>
      </c>
      <c r="G807" s="556">
        <f t="shared" si="465"/>
        <v>0</v>
      </c>
      <c r="H807" s="531">
        <f>'Production Budget - DETAILED'!G912</f>
        <v>0</v>
      </c>
      <c r="I807" s="835">
        <f t="shared" si="467"/>
        <v>0</v>
      </c>
      <c r="J807" s="667"/>
      <c r="K807" s="345" t="s">
        <v>566</v>
      </c>
      <c r="L807" s="345" t="s">
        <v>566</v>
      </c>
      <c r="M807" s="345" t="s">
        <v>566</v>
      </c>
      <c r="O807" s="776" t="str">
        <f t="shared" si="461"/>
        <v/>
      </c>
      <c r="P807" s="776" t="str">
        <f t="shared" si="462"/>
        <v/>
      </c>
      <c r="Q807" s="776" t="str">
        <f t="shared" si="463"/>
        <v/>
      </c>
    </row>
    <row r="808" spans="1:51" ht="14" hidden="1" thickBot="1">
      <c r="A808" s="543"/>
      <c r="B808" s="534" t="s">
        <v>2811</v>
      </c>
      <c r="C808" s="535">
        <f t="shared" ref="C808:H808" si="468">SUM(C788:C807)</f>
        <v>0</v>
      </c>
      <c r="D808" s="535">
        <f t="shared" si="468"/>
        <v>0</v>
      </c>
      <c r="E808" s="535">
        <f t="shared" si="468"/>
        <v>0</v>
      </c>
      <c r="F808" s="535">
        <f t="shared" si="468"/>
        <v>0</v>
      </c>
      <c r="G808" s="535">
        <f t="shared" si="468"/>
        <v>0</v>
      </c>
      <c r="H808" s="535">
        <f t="shared" si="468"/>
        <v>0</v>
      </c>
      <c r="I808" s="831">
        <f>+H808-G808</f>
        <v>0</v>
      </c>
      <c r="J808" s="600"/>
      <c r="K808" s="647"/>
      <c r="L808" s="647"/>
      <c r="M808" s="647"/>
      <c r="O808" s="776" t="str">
        <f t="shared" si="461"/>
        <v/>
      </c>
      <c r="P808" s="776" t="str">
        <f t="shared" si="462"/>
        <v/>
      </c>
      <c r="Q808" s="776" t="str">
        <f t="shared" si="463"/>
        <v/>
      </c>
    </row>
    <row r="809" spans="1:51" ht="14" customHeight="1" thickBot="1">
      <c r="A809" s="550"/>
      <c r="B809" s="475"/>
      <c r="C809" s="472"/>
      <c r="D809" s="472"/>
      <c r="E809" s="472"/>
      <c r="F809" s="472"/>
      <c r="G809" s="472"/>
      <c r="H809" s="472"/>
      <c r="I809" s="834"/>
      <c r="J809" s="602"/>
      <c r="K809" s="576"/>
      <c r="L809" s="576"/>
      <c r="M809" s="576"/>
      <c r="O809" s="786"/>
      <c r="P809" s="787"/>
      <c r="Q809" s="787"/>
    </row>
    <row r="810" spans="1:51" s="474" customFormat="1" ht="22.5" customHeight="1" thickBot="1">
      <c r="A810" s="557"/>
      <c r="B810" s="476" t="s">
        <v>2336</v>
      </c>
      <c r="C810" s="473">
        <f t="shared" ref="C810:H810" si="469">SUM(C119+C136+C166+C179+C195+C207+C217+C226+C234+C246+C261+C287+C304+C316+C331+C342+C352+C358+C377+C392+C403+C418+C436+C447+C465+C474+C483+C491+C504+C512+C522+C531+C542+C560+C572+C585+C595+C606+C615+C627+C635+C653+C664+C682+C703+C731+C766+C780+C785+C808)</f>
        <v>0</v>
      </c>
      <c r="D810" s="473">
        <f t="shared" si="469"/>
        <v>0</v>
      </c>
      <c r="E810" s="473">
        <f t="shared" si="469"/>
        <v>0</v>
      </c>
      <c r="F810" s="473">
        <f t="shared" si="469"/>
        <v>0</v>
      </c>
      <c r="G810" s="473">
        <f t="shared" si="469"/>
        <v>0</v>
      </c>
      <c r="H810" s="473">
        <f t="shared" si="469"/>
        <v>0</v>
      </c>
      <c r="I810" s="473">
        <f>+H810-G810</f>
        <v>0</v>
      </c>
      <c r="J810" s="603"/>
      <c r="K810" s="577"/>
      <c r="L810" s="577"/>
      <c r="M810" s="577"/>
      <c r="N810" s="582"/>
      <c r="O810" s="788"/>
      <c r="P810" s="789"/>
      <c r="Q810" s="789"/>
      <c r="R810" s="582"/>
      <c r="S810" s="582"/>
      <c r="T810" s="582"/>
      <c r="U810" s="582"/>
      <c r="V810" s="582"/>
      <c r="W810" s="582"/>
      <c r="X810" s="582"/>
      <c r="Y810" s="582"/>
      <c r="Z810" s="582"/>
      <c r="AA810" s="582"/>
      <c r="AB810" s="582"/>
      <c r="AC810" s="582"/>
      <c r="AD810" s="582"/>
      <c r="AE810" s="582"/>
      <c r="AF810" s="582"/>
      <c r="AG810" s="582"/>
      <c r="AH810" s="582"/>
      <c r="AI810" s="582"/>
      <c r="AJ810" s="582"/>
      <c r="AK810" s="582"/>
      <c r="AL810" s="582"/>
      <c r="AM810" s="582"/>
      <c r="AN810" s="582"/>
      <c r="AO810" s="582"/>
      <c r="AP810" s="582"/>
      <c r="AQ810" s="582"/>
      <c r="AR810" s="582"/>
      <c r="AS810" s="582"/>
      <c r="AT810" s="582"/>
      <c r="AU810" s="582"/>
      <c r="AV810" s="582"/>
      <c r="AW810" s="582"/>
      <c r="AX810" s="582"/>
      <c r="AY810" s="582"/>
    </row>
    <row r="811" spans="1:51" ht="14" customHeight="1" thickBot="1">
      <c r="A811" s="558"/>
      <c r="B811" s="536"/>
      <c r="C811" s="548"/>
      <c r="D811" s="548"/>
      <c r="E811" s="548"/>
      <c r="F811" s="548"/>
      <c r="G811" s="548"/>
      <c r="H811" s="548"/>
      <c r="I811" s="833"/>
      <c r="J811" s="601"/>
      <c r="K811" s="575"/>
      <c r="L811" s="575"/>
      <c r="M811" s="575"/>
      <c r="O811" s="790"/>
      <c r="P811" s="791"/>
      <c r="Q811" s="791"/>
    </row>
    <row r="812" spans="1:51" ht="14" customHeight="1" thickBot="1">
      <c r="A812" s="550"/>
      <c r="B812" s="475"/>
      <c r="C812" s="472"/>
      <c r="D812" s="472"/>
      <c r="E812" s="472"/>
      <c r="F812" s="472"/>
      <c r="G812" s="472"/>
      <c r="H812" s="472"/>
      <c r="I812" s="834"/>
      <c r="J812" s="602"/>
      <c r="K812" s="576"/>
      <c r="L812" s="576"/>
      <c r="M812" s="576"/>
      <c r="O812" s="786"/>
      <c r="P812" s="787"/>
      <c r="Q812" s="787"/>
    </row>
    <row r="813" spans="1:51" ht="14" customHeight="1">
      <c r="A813" s="543"/>
      <c r="B813" s="536"/>
      <c r="C813" s="537"/>
      <c r="D813" s="537"/>
      <c r="E813" s="537"/>
      <c r="F813" s="537"/>
      <c r="G813" s="537"/>
      <c r="H813" s="537"/>
      <c r="I813" s="832"/>
      <c r="J813" s="601"/>
      <c r="K813" s="468"/>
      <c r="L813" s="468"/>
      <c r="M813" s="468"/>
      <c r="N813" s="468"/>
      <c r="O813" s="782"/>
      <c r="P813" s="782"/>
      <c r="Q813" s="782"/>
    </row>
    <row r="814" spans="1:51" ht="14" customHeight="1">
      <c r="A814" s="524" t="s">
        <v>2337</v>
      </c>
      <c r="B814" s="525" t="s">
        <v>2680</v>
      </c>
      <c r="C814" s="526"/>
      <c r="D814" s="537"/>
      <c r="E814" s="537"/>
      <c r="F814" s="537"/>
      <c r="G814" s="537"/>
      <c r="H814" s="537"/>
      <c r="I814" s="832"/>
      <c r="J814" s="601"/>
      <c r="K814" s="468"/>
      <c r="L814" s="468"/>
      <c r="M814" s="468"/>
      <c r="N814" s="468"/>
      <c r="O814" s="782"/>
      <c r="P814" s="782"/>
      <c r="Q814" s="782"/>
    </row>
    <row r="815" spans="1:51" ht="14" customHeight="1">
      <c r="A815" s="543" t="s">
        <v>2338</v>
      </c>
      <c r="B815" s="541" t="s">
        <v>1497</v>
      </c>
      <c r="C815" s="654">
        <v>0</v>
      </c>
      <c r="D815" s="654">
        <v>0</v>
      </c>
      <c r="E815" s="531">
        <f>+C815+D815</f>
        <v>0</v>
      </c>
      <c r="F815" s="654">
        <v>0</v>
      </c>
      <c r="G815" s="531">
        <f t="shared" ref="G815:G834" si="470">+E815+F815</f>
        <v>0</v>
      </c>
      <c r="H815" s="531">
        <f>'Production Budget - DETAILED'!G917</f>
        <v>0</v>
      </c>
      <c r="I815" s="569">
        <f t="shared" ref="I815:I834" si="471">+H815-G815</f>
        <v>0</v>
      </c>
      <c r="J815" s="667"/>
      <c r="K815" s="345" t="s">
        <v>566</v>
      </c>
      <c r="L815" s="345" t="s">
        <v>566</v>
      </c>
      <c r="M815" s="345" t="s">
        <v>566</v>
      </c>
      <c r="O815" s="776" t="str">
        <f t="shared" si="461"/>
        <v/>
      </c>
      <c r="P815" s="776" t="str">
        <f t="shared" si="462"/>
        <v/>
      </c>
      <c r="Q815" s="776" t="str">
        <f t="shared" si="463"/>
        <v/>
      </c>
    </row>
    <row r="816" spans="1:51" ht="14" customHeight="1">
      <c r="A816" s="543" t="s">
        <v>2339</v>
      </c>
      <c r="B816" s="541" t="s">
        <v>1498</v>
      </c>
      <c r="C816" s="654">
        <v>0</v>
      </c>
      <c r="D816" s="654">
        <v>0</v>
      </c>
      <c r="E816" s="531">
        <f>+C816+D816</f>
        <v>0</v>
      </c>
      <c r="F816" s="654">
        <v>0</v>
      </c>
      <c r="G816" s="531">
        <f t="shared" si="470"/>
        <v>0</v>
      </c>
      <c r="H816" s="531">
        <f>'Production Budget - DETAILED'!G918</f>
        <v>0</v>
      </c>
      <c r="I816" s="569">
        <f>+H816-G816</f>
        <v>0</v>
      </c>
      <c r="J816" s="667"/>
      <c r="K816" s="345" t="s">
        <v>566</v>
      </c>
      <c r="L816" s="345" t="s">
        <v>566</v>
      </c>
      <c r="M816" s="345" t="s">
        <v>566</v>
      </c>
      <c r="O816" s="776" t="str">
        <f t="shared" si="461"/>
        <v/>
      </c>
      <c r="P816" s="776" t="str">
        <f t="shared" si="462"/>
        <v/>
      </c>
      <c r="Q816" s="776" t="str">
        <f t="shared" si="463"/>
        <v/>
      </c>
    </row>
    <row r="817" spans="1:17" ht="14" customHeight="1">
      <c r="A817" s="543" t="s">
        <v>2340</v>
      </c>
      <c r="B817" s="541" t="s">
        <v>1499</v>
      </c>
      <c r="C817" s="654">
        <v>0</v>
      </c>
      <c r="D817" s="654">
        <v>0</v>
      </c>
      <c r="E817" s="531">
        <f t="shared" ref="E817:E834" si="472">+C817+D817</f>
        <v>0</v>
      </c>
      <c r="F817" s="654">
        <v>0</v>
      </c>
      <c r="G817" s="531">
        <f t="shared" si="470"/>
        <v>0</v>
      </c>
      <c r="H817" s="531">
        <f>'Production Budget - DETAILED'!G919</f>
        <v>0</v>
      </c>
      <c r="I817" s="569">
        <f t="shared" si="471"/>
        <v>0</v>
      </c>
      <c r="J817" s="667"/>
      <c r="K817" s="345" t="s">
        <v>566</v>
      </c>
      <c r="L817" s="345" t="s">
        <v>566</v>
      </c>
      <c r="M817" s="345" t="s">
        <v>566</v>
      </c>
      <c r="O817" s="776" t="str">
        <f t="shared" si="461"/>
        <v/>
      </c>
      <c r="P817" s="776" t="str">
        <f t="shared" si="462"/>
        <v/>
      </c>
      <c r="Q817" s="776" t="str">
        <f t="shared" si="463"/>
        <v/>
      </c>
    </row>
    <row r="818" spans="1:17" ht="14" customHeight="1">
      <c r="A818" s="543" t="s">
        <v>2341</v>
      </c>
      <c r="B818" s="541" t="s">
        <v>1500</v>
      </c>
      <c r="C818" s="654">
        <v>0</v>
      </c>
      <c r="D818" s="654">
        <v>0</v>
      </c>
      <c r="E818" s="531">
        <f t="shared" si="472"/>
        <v>0</v>
      </c>
      <c r="F818" s="654">
        <v>0</v>
      </c>
      <c r="G818" s="531">
        <f t="shared" si="470"/>
        <v>0</v>
      </c>
      <c r="H818" s="531">
        <f>'Production Budget - DETAILED'!G920</f>
        <v>0</v>
      </c>
      <c r="I818" s="569">
        <f t="shared" si="471"/>
        <v>0</v>
      </c>
      <c r="J818" s="667"/>
      <c r="K818" s="345" t="s">
        <v>566</v>
      </c>
      <c r="L818" s="345" t="s">
        <v>566</v>
      </c>
      <c r="M818" s="345" t="s">
        <v>566</v>
      </c>
      <c r="O818" s="776" t="str">
        <f t="shared" si="461"/>
        <v/>
      </c>
      <c r="P818" s="776" t="str">
        <f t="shared" si="462"/>
        <v/>
      </c>
      <c r="Q818" s="776" t="str">
        <f t="shared" si="463"/>
        <v/>
      </c>
    </row>
    <row r="819" spans="1:17" ht="14" customHeight="1">
      <c r="A819" s="543" t="s">
        <v>2342</v>
      </c>
      <c r="B819" s="541" t="s">
        <v>2978</v>
      </c>
      <c r="C819" s="654">
        <v>0</v>
      </c>
      <c r="D819" s="654">
        <v>0</v>
      </c>
      <c r="E819" s="531">
        <f t="shared" si="472"/>
        <v>0</v>
      </c>
      <c r="F819" s="654">
        <v>0</v>
      </c>
      <c r="G819" s="531">
        <f t="shared" si="470"/>
        <v>0</v>
      </c>
      <c r="H819" s="531">
        <f>'Production Budget - DETAILED'!G921</f>
        <v>0</v>
      </c>
      <c r="I819" s="569">
        <f t="shared" si="471"/>
        <v>0</v>
      </c>
      <c r="J819" s="667"/>
      <c r="K819" s="345" t="s">
        <v>566</v>
      </c>
      <c r="L819" s="345" t="s">
        <v>566</v>
      </c>
      <c r="M819" s="345" t="s">
        <v>566</v>
      </c>
      <c r="O819" s="776" t="str">
        <f t="shared" si="461"/>
        <v/>
      </c>
      <c r="P819" s="776" t="str">
        <f t="shared" si="462"/>
        <v/>
      </c>
      <c r="Q819" s="776" t="str">
        <f t="shared" si="463"/>
        <v/>
      </c>
    </row>
    <row r="820" spans="1:17" ht="14" customHeight="1">
      <c r="A820" s="543" t="s">
        <v>2343</v>
      </c>
      <c r="B820" s="541" t="s">
        <v>1502</v>
      </c>
      <c r="C820" s="654">
        <v>0</v>
      </c>
      <c r="D820" s="654">
        <v>0</v>
      </c>
      <c r="E820" s="531">
        <f t="shared" si="472"/>
        <v>0</v>
      </c>
      <c r="F820" s="654">
        <v>0</v>
      </c>
      <c r="G820" s="531">
        <f t="shared" si="470"/>
        <v>0</v>
      </c>
      <c r="H820" s="531">
        <f>'Production Budget - DETAILED'!G922</f>
        <v>0</v>
      </c>
      <c r="I820" s="569">
        <f t="shared" si="471"/>
        <v>0</v>
      </c>
      <c r="J820" s="667"/>
      <c r="K820" s="345" t="s">
        <v>566</v>
      </c>
      <c r="L820" s="345" t="s">
        <v>566</v>
      </c>
      <c r="M820" s="345" t="s">
        <v>566</v>
      </c>
      <c r="O820" s="776" t="str">
        <f t="shared" si="461"/>
        <v/>
      </c>
      <c r="P820" s="776" t="str">
        <f t="shared" si="462"/>
        <v/>
      </c>
      <c r="Q820" s="776" t="str">
        <f t="shared" si="463"/>
        <v/>
      </c>
    </row>
    <row r="821" spans="1:17" ht="14" customHeight="1">
      <c r="A821" s="543" t="s">
        <v>2973</v>
      </c>
      <c r="B821" s="541" t="s">
        <v>1503</v>
      </c>
      <c r="C821" s="654">
        <v>0</v>
      </c>
      <c r="D821" s="654">
        <v>0</v>
      </c>
      <c r="E821" s="531">
        <f t="shared" si="472"/>
        <v>0</v>
      </c>
      <c r="F821" s="654">
        <v>0</v>
      </c>
      <c r="G821" s="531">
        <f t="shared" si="470"/>
        <v>0</v>
      </c>
      <c r="H821" s="531">
        <f>'Production Budget - DETAILED'!G923</f>
        <v>0</v>
      </c>
      <c r="I821" s="569">
        <f t="shared" si="471"/>
        <v>0</v>
      </c>
      <c r="J821" s="667"/>
      <c r="K821" s="345" t="s">
        <v>566</v>
      </c>
      <c r="L821" s="345" t="s">
        <v>566</v>
      </c>
      <c r="M821" s="345" t="s">
        <v>566</v>
      </c>
      <c r="O821" s="776" t="str">
        <f t="shared" si="461"/>
        <v/>
      </c>
      <c r="P821" s="776" t="str">
        <f t="shared" si="462"/>
        <v/>
      </c>
      <c r="Q821" s="776" t="str">
        <f t="shared" si="463"/>
        <v/>
      </c>
    </row>
    <row r="822" spans="1:17" ht="14" customHeight="1">
      <c r="A822" s="543" t="s">
        <v>2974</v>
      </c>
      <c r="B822" s="541" t="s">
        <v>1504</v>
      </c>
      <c r="C822" s="654">
        <v>0</v>
      </c>
      <c r="D822" s="654">
        <v>0</v>
      </c>
      <c r="E822" s="531">
        <f t="shared" si="472"/>
        <v>0</v>
      </c>
      <c r="F822" s="654">
        <v>0</v>
      </c>
      <c r="G822" s="531">
        <f t="shared" si="470"/>
        <v>0</v>
      </c>
      <c r="H822" s="531">
        <f>'Production Budget - DETAILED'!G924</f>
        <v>0</v>
      </c>
      <c r="I822" s="569">
        <f t="shared" si="471"/>
        <v>0</v>
      </c>
      <c r="J822" s="667"/>
      <c r="K822" s="345" t="s">
        <v>566</v>
      </c>
      <c r="L822" s="345" t="s">
        <v>566</v>
      </c>
      <c r="M822" s="345" t="s">
        <v>566</v>
      </c>
      <c r="O822" s="776" t="str">
        <f t="shared" si="461"/>
        <v/>
      </c>
      <c r="P822" s="776" t="str">
        <f t="shared" si="462"/>
        <v/>
      </c>
      <c r="Q822" s="776" t="str">
        <f t="shared" si="463"/>
        <v/>
      </c>
    </row>
    <row r="823" spans="1:17" ht="14" customHeight="1">
      <c r="A823" s="543" t="s">
        <v>2975</v>
      </c>
      <c r="B823" s="541" t="s">
        <v>1505</v>
      </c>
      <c r="C823" s="654">
        <v>0</v>
      </c>
      <c r="D823" s="654">
        <v>0</v>
      </c>
      <c r="E823" s="531">
        <f>+C823+D823</f>
        <v>0</v>
      </c>
      <c r="F823" s="654">
        <v>0</v>
      </c>
      <c r="G823" s="531">
        <f t="shared" si="470"/>
        <v>0</v>
      </c>
      <c r="H823" s="531">
        <f>'Production Budget - DETAILED'!G925</f>
        <v>0</v>
      </c>
      <c r="I823" s="569">
        <f>+H823-G823</f>
        <v>0</v>
      </c>
      <c r="J823" s="667"/>
      <c r="K823" s="345" t="s">
        <v>566</v>
      </c>
      <c r="L823" s="345" t="s">
        <v>566</v>
      </c>
      <c r="M823" s="345" t="s">
        <v>566</v>
      </c>
      <c r="O823" s="776" t="str">
        <f t="shared" si="461"/>
        <v/>
      </c>
      <c r="P823" s="776" t="str">
        <f t="shared" si="462"/>
        <v/>
      </c>
      <c r="Q823" s="776" t="str">
        <f t="shared" si="463"/>
        <v/>
      </c>
    </row>
    <row r="824" spans="1:17" ht="14" customHeight="1">
      <c r="A824" s="543" t="s">
        <v>2976</v>
      </c>
      <c r="B824" s="541" t="s">
        <v>1506</v>
      </c>
      <c r="C824" s="654">
        <v>0</v>
      </c>
      <c r="D824" s="654">
        <v>0</v>
      </c>
      <c r="E824" s="531">
        <f t="shared" si="472"/>
        <v>0</v>
      </c>
      <c r="F824" s="654">
        <v>0</v>
      </c>
      <c r="G824" s="531">
        <f t="shared" si="470"/>
        <v>0</v>
      </c>
      <c r="H824" s="531">
        <f>'Production Budget - DETAILED'!G926</f>
        <v>0</v>
      </c>
      <c r="I824" s="569">
        <f t="shared" si="471"/>
        <v>0</v>
      </c>
      <c r="J824" s="667"/>
      <c r="K824" s="345" t="s">
        <v>566</v>
      </c>
      <c r="L824" s="345" t="s">
        <v>566</v>
      </c>
      <c r="M824" s="345" t="s">
        <v>566</v>
      </c>
      <c r="O824" s="776" t="str">
        <f t="shared" si="461"/>
        <v/>
      </c>
      <c r="P824" s="776" t="str">
        <f t="shared" si="462"/>
        <v/>
      </c>
      <c r="Q824" s="776" t="str">
        <f t="shared" si="463"/>
        <v/>
      </c>
    </row>
    <row r="825" spans="1:17" ht="14" customHeight="1">
      <c r="A825" s="543" t="s">
        <v>2344</v>
      </c>
      <c r="B825" s="541" t="s">
        <v>1507</v>
      </c>
      <c r="C825" s="654">
        <v>0</v>
      </c>
      <c r="D825" s="654">
        <v>0</v>
      </c>
      <c r="E825" s="531">
        <f t="shared" ref="E825:E827" si="473">+C825+D825</f>
        <v>0</v>
      </c>
      <c r="F825" s="654">
        <v>0</v>
      </c>
      <c r="G825" s="531">
        <f t="shared" ref="G825:G829" si="474">+E825+F825</f>
        <v>0</v>
      </c>
      <c r="H825" s="531">
        <f>'Production Budget - DETAILED'!G927</f>
        <v>0</v>
      </c>
      <c r="I825" s="569">
        <f t="shared" ref="I825:I827" si="475">+H825-G825</f>
        <v>0</v>
      </c>
      <c r="J825" s="667"/>
      <c r="K825" s="345" t="s">
        <v>566</v>
      </c>
      <c r="L825" s="345" t="s">
        <v>566</v>
      </c>
      <c r="M825" s="345" t="s">
        <v>566</v>
      </c>
      <c r="O825" s="776" t="str">
        <f t="shared" ref="O825:O829" si="476">IF(OR(K825="Oui",K825="Yes"),G825,"")</f>
        <v/>
      </c>
      <c r="P825" s="776" t="str">
        <f t="shared" ref="P825:P829" si="477">IF(OR(L825="Oui",L825="Yes"),G825,"")</f>
        <v/>
      </c>
      <c r="Q825" s="776" t="str">
        <f t="shared" ref="Q825:Q829" si="478">IF(OR(M825="Oui",M825="Yes"),G825,"")</f>
        <v/>
      </c>
    </row>
    <row r="826" spans="1:17" ht="14" customHeight="1">
      <c r="A826" s="543" t="s">
        <v>2345</v>
      </c>
      <c r="B826" s="541" t="s">
        <v>2979</v>
      </c>
      <c r="C826" s="654">
        <v>0</v>
      </c>
      <c r="D826" s="654">
        <v>0</v>
      </c>
      <c r="E826" s="531">
        <f t="shared" si="473"/>
        <v>0</v>
      </c>
      <c r="F826" s="654">
        <v>0</v>
      </c>
      <c r="G826" s="531">
        <f t="shared" si="474"/>
        <v>0</v>
      </c>
      <c r="H826" s="531">
        <f>'Production Budget - DETAILED'!G928</f>
        <v>0</v>
      </c>
      <c r="I826" s="569">
        <f t="shared" si="475"/>
        <v>0</v>
      </c>
      <c r="J826" s="667"/>
      <c r="K826" s="345" t="s">
        <v>566</v>
      </c>
      <c r="L826" s="345" t="s">
        <v>566</v>
      </c>
      <c r="M826" s="345" t="s">
        <v>566</v>
      </c>
      <c r="O826" s="776" t="str">
        <f t="shared" si="476"/>
        <v/>
      </c>
      <c r="P826" s="776" t="str">
        <f t="shared" si="477"/>
        <v/>
      </c>
      <c r="Q826" s="776" t="str">
        <f t="shared" si="478"/>
        <v/>
      </c>
    </row>
    <row r="827" spans="1:17" ht="14" customHeight="1">
      <c r="A827" s="543" t="s">
        <v>2346</v>
      </c>
      <c r="B827" s="541" t="s">
        <v>1509</v>
      </c>
      <c r="C827" s="654">
        <v>0</v>
      </c>
      <c r="D827" s="654">
        <v>0</v>
      </c>
      <c r="E827" s="531">
        <f t="shared" si="473"/>
        <v>0</v>
      </c>
      <c r="F827" s="654">
        <v>0</v>
      </c>
      <c r="G827" s="531">
        <f t="shared" si="474"/>
        <v>0</v>
      </c>
      <c r="H827" s="531">
        <f>'Production Budget - DETAILED'!G929</f>
        <v>0</v>
      </c>
      <c r="I827" s="569">
        <f t="shared" si="475"/>
        <v>0</v>
      </c>
      <c r="J827" s="667"/>
      <c r="K827" s="345" t="s">
        <v>566</v>
      </c>
      <c r="L827" s="345" t="s">
        <v>566</v>
      </c>
      <c r="M827" s="345" t="s">
        <v>566</v>
      </c>
      <c r="O827" s="776" t="str">
        <f t="shared" si="476"/>
        <v/>
      </c>
      <c r="P827" s="776" t="str">
        <f t="shared" si="477"/>
        <v/>
      </c>
      <c r="Q827" s="776" t="str">
        <f t="shared" si="478"/>
        <v/>
      </c>
    </row>
    <row r="828" spans="1:17" ht="14" customHeight="1">
      <c r="A828" s="543" t="s">
        <v>2347</v>
      </c>
      <c r="B828" s="541" t="s">
        <v>2980</v>
      </c>
      <c r="C828" s="654">
        <v>0</v>
      </c>
      <c r="D828" s="654">
        <v>0</v>
      </c>
      <c r="E828" s="531">
        <f>+C828+D828</f>
        <v>0</v>
      </c>
      <c r="F828" s="654">
        <v>0</v>
      </c>
      <c r="G828" s="531">
        <f t="shared" si="474"/>
        <v>0</v>
      </c>
      <c r="H828" s="531">
        <f>'Production Budget - DETAILED'!G930</f>
        <v>0</v>
      </c>
      <c r="I828" s="569">
        <f>+H828-G828</f>
        <v>0</v>
      </c>
      <c r="J828" s="667"/>
      <c r="K828" s="345" t="s">
        <v>566</v>
      </c>
      <c r="L828" s="345" t="s">
        <v>566</v>
      </c>
      <c r="M828" s="345" t="s">
        <v>566</v>
      </c>
      <c r="O828" s="776" t="str">
        <f t="shared" si="476"/>
        <v/>
      </c>
      <c r="P828" s="776" t="str">
        <f t="shared" si="477"/>
        <v/>
      </c>
      <c r="Q828" s="776" t="str">
        <f t="shared" si="478"/>
        <v/>
      </c>
    </row>
    <row r="829" spans="1:17" ht="14" customHeight="1">
      <c r="A829" s="543" t="s">
        <v>2348</v>
      </c>
      <c r="B829" s="541" t="s">
        <v>1511</v>
      </c>
      <c r="C829" s="654">
        <v>0</v>
      </c>
      <c r="D829" s="654">
        <v>0</v>
      </c>
      <c r="E829" s="531">
        <f t="shared" ref="E829" si="479">+C829+D829</f>
        <v>0</v>
      </c>
      <c r="F829" s="654">
        <v>0</v>
      </c>
      <c r="G829" s="531">
        <f t="shared" si="474"/>
        <v>0</v>
      </c>
      <c r="H829" s="531">
        <f>'Production Budget - DETAILED'!G931</f>
        <v>0</v>
      </c>
      <c r="I829" s="569">
        <f t="shared" ref="I829" si="480">+H829-G829</f>
        <v>0</v>
      </c>
      <c r="J829" s="667"/>
      <c r="K829" s="345" t="s">
        <v>566</v>
      </c>
      <c r="L829" s="345" t="s">
        <v>566</v>
      </c>
      <c r="M829" s="345" t="s">
        <v>566</v>
      </c>
      <c r="O829" s="776" t="str">
        <f t="shared" si="476"/>
        <v/>
      </c>
      <c r="P829" s="776" t="str">
        <f t="shared" si="477"/>
        <v/>
      </c>
      <c r="Q829" s="776" t="str">
        <f t="shared" si="478"/>
        <v/>
      </c>
    </row>
    <row r="830" spans="1:17" ht="14" customHeight="1">
      <c r="A830" s="543" t="s">
        <v>2349</v>
      </c>
      <c r="B830" s="541" t="s">
        <v>914</v>
      </c>
      <c r="C830" s="654">
        <v>0</v>
      </c>
      <c r="D830" s="654">
        <v>0</v>
      </c>
      <c r="E830" s="531">
        <f t="shared" si="472"/>
        <v>0</v>
      </c>
      <c r="F830" s="654">
        <v>0</v>
      </c>
      <c r="G830" s="531">
        <f t="shared" si="470"/>
        <v>0</v>
      </c>
      <c r="H830" s="531">
        <f>'Production Budget - DETAILED'!G932</f>
        <v>0</v>
      </c>
      <c r="I830" s="569">
        <f t="shared" si="471"/>
        <v>0</v>
      </c>
      <c r="J830" s="667"/>
      <c r="K830" s="345" t="s">
        <v>566</v>
      </c>
      <c r="L830" s="345" t="s">
        <v>566</v>
      </c>
      <c r="M830" s="345" t="s">
        <v>566</v>
      </c>
      <c r="O830" s="776" t="str">
        <f t="shared" si="461"/>
        <v/>
      </c>
      <c r="P830" s="776" t="str">
        <f t="shared" si="462"/>
        <v/>
      </c>
      <c r="Q830" s="776" t="str">
        <f t="shared" si="463"/>
        <v/>
      </c>
    </row>
    <row r="831" spans="1:17" ht="14" customHeight="1">
      <c r="A831" s="543" t="s">
        <v>2350</v>
      </c>
      <c r="B831" s="541" t="s">
        <v>1512</v>
      </c>
      <c r="C831" s="654">
        <v>0</v>
      </c>
      <c r="D831" s="654">
        <v>0</v>
      </c>
      <c r="E831" s="531">
        <f t="shared" si="472"/>
        <v>0</v>
      </c>
      <c r="F831" s="654">
        <v>0</v>
      </c>
      <c r="G831" s="531">
        <f t="shared" si="470"/>
        <v>0</v>
      </c>
      <c r="H831" s="531">
        <f>'Production Budget - DETAILED'!G933</f>
        <v>0</v>
      </c>
      <c r="I831" s="569">
        <f t="shared" si="471"/>
        <v>0</v>
      </c>
      <c r="J831" s="667"/>
      <c r="K831" s="345" t="s">
        <v>566</v>
      </c>
      <c r="L831" s="345" t="s">
        <v>566</v>
      </c>
      <c r="M831" s="345" t="s">
        <v>566</v>
      </c>
      <c r="O831" s="776" t="str">
        <f t="shared" si="461"/>
        <v/>
      </c>
      <c r="P831" s="776" t="str">
        <f t="shared" si="462"/>
        <v/>
      </c>
      <c r="Q831" s="776" t="str">
        <f t="shared" si="463"/>
        <v/>
      </c>
    </row>
    <row r="832" spans="1:17" ht="14" customHeight="1">
      <c r="A832" s="543" t="s">
        <v>2351</v>
      </c>
      <c r="B832" s="541" t="s">
        <v>915</v>
      </c>
      <c r="C832" s="654">
        <v>0</v>
      </c>
      <c r="D832" s="654">
        <v>0</v>
      </c>
      <c r="E832" s="531">
        <f t="shared" si="472"/>
        <v>0</v>
      </c>
      <c r="F832" s="654">
        <v>0</v>
      </c>
      <c r="G832" s="531">
        <f t="shared" si="470"/>
        <v>0</v>
      </c>
      <c r="H832" s="531">
        <f>'Production Budget - DETAILED'!G934</f>
        <v>0</v>
      </c>
      <c r="I832" s="569">
        <f t="shared" si="471"/>
        <v>0</v>
      </c>
      <c r="J832" s="667"/>
      <c r="K832" s="345" t="s">
        <v>566</v>
      </c>
      <c r="L832" s="345" t="s">
        <v>566</v>
      </c>
      <c r="M832" s="345" t="s">
        <v>566</v>
      </c>
      <c r="O832" s="776" t="str">
        <f t="shared" si="461"/>
        <v/>
      </c>
      <c r="P832" s="776" t="str">
        <f t="shared" si="462"/>
        <v/>
      </c>
      <c r="Q832" s="776" t="str">
        <f t="shared" si="463"/>
        <v/>
      </c>
    </row>
    <row r="833" spans="1:17" ht="14" customHeight="1">
      <c r="A833" s="543" t="s">
        <v>2977</v>
      </c>
      <c r="B833" s="541" t="s">
        <v>940</v>
      </c>
      <c r="C833" s="654">
        <v>0</v>
      </c>
      <c r="D833" s="654">
        <v>0</v>
      </c>
      <c r="E833" s="531">
        <f>+C833+D833</f>
        <v>0</v>
      </c>
      <c r="F833" s="654">
        <v>0</v>
      </c>
      <c r="G833" s="531">
        <f t="shared" si="470"/>
        <v>0</v>
      </c>
      <c r="H833" s="531">
        <f>'Production Budget - DETAILED'!G935</f>
        <v>0</v>
      </c>
      <c r="I833" s="569">
        <f>+H833-G833</f>
        <v>0</v>
      </c>
      <c r="J833" s="667"/>
      <c r="K833" s="345" t="s">
        <v>566</v>
      </c>
      <c r="L833" s="345" t="s">
        <v>566</v>
      </c>
      <c r="M833" s="345" t="s">
        <v>566</v>
      </c>
      <c r="O833" s="776" t="str">
        <f t="shared" si="461"/>
        <v/>
      </c>
      <c r="P833" s="776" t="str">
        <f t="shared" si="462"/>
        <v/>
      </c>
      <c r="Q833" s="776" t="str">
        <f t="shared" si="463"/>
        <v/>
      </c>
    </row>
    <row r="834" spans="1:17" ht="14" customHeight="1">
      <c r="A834" s="543" t="s">
        <v>2352</v>
      </c>
      <c r="B834" s="541" t="s">
        <v>897</v>
      </c>
      <c r="C834" s="654">
        <v>0</v>
      </c>
      <c r="D834" s="654">
        <v>0</v>
      </c>
      <c r="E834" s="531">
        <f t="shared" si="472"/>
        <v>0</v>
      </c>
      <c r="F834" s="654">
        <v>0</v>
      </c>
      <c r="G834" s="531">
        <f t="shared" si="470"/>
        <v>0</v>
      </c>
      <c r="H834" s="531">
        <f>'Production Budget - DETAILED'!G936</f>
        <v>0</v>
      </c>
      <c r="I834" s="569">
        <f t="shared" si="471"/>
        <v>0</v>
      </c>
      <c r="J834" s="667"/>
      <c r="K834" s="345" t="s">
        <v>566</v>
      </c>
      <c r="L834" s="345" t="s">
        <v>566</v>
      </c>
      <c r="M834" s="345" t="s">
        <v>566</v>
      </c>
      <c r="O834" s="776" t="str">
        <f t="shared" si="461"/>
        <v/>
      </c>
      <c r="P834" s="776" t="str">
        <f t="shared" si="462"/>
        <v/>
      </c>
      <c r="Q834" s="776" t="str">
        <f t="shared" si="463"/>
        <v/>
      </c>
    </row>
    <row r="835" spans="1:17" ht="14" customHeight="1">
      <c r="A835" s="543" t="s">
        <v>2249</v>
      </c>
      <c r="B835" s="534" t="s">
        <v>2981</v>
      </c>
      <c r="C835" s="535">
        <f t="shared" ref="C835:H835" si="481">SUM(C815:C834)</f>
        <v>0</v>
      </c>
      <c r="D835" s="535">
        <f t="shared" si="481"/>
        <v>0</v>
      </c>
      <c r="E835" s="535">
        <f t="shared" si="481"/>
        <v>0</v>
      </c>
      <c r="F835" s="535">
        <f t="shared" si="481"/>
        <v>0</v>
      </c>
      <c r="G835" s="535">
        <f t="shared" si="481"/>
        <v>0</v>
      </c>
      <c r="H835" s="535">
        <f t="shared" si="481"/>
        <v>0</v>
      </c>
      <c r="I835" s="831">
        <f>+H835-G835</f>
        <v>0</v>
      </c>
      <c r="J835" s="738"/>
      <c r="K835" s="738"/>
      <c r="L835" s="738"/>
      <c r="M835" s="738"/>
      <c r="N835" s="738"/>
      <c r="O835" s="783"/>
      <c r="P835" s="783"/>
      <c r="Q835" s="783"/>
    </row>
    <row r="836" spans="1:17" ht="14" customHeight="1">
      <c r="A836" s="543"/>
      <c r="B836" s="536"/>
      <c r="C836" s="537"/>
      <c r="D836" s="537"/>
      <c r="E836" s="537"/>
      <c r="F836" s="537"/>
      <c r="G836" s="537"/>
      <c r="H836" s="537"/>
      <c r="I836" s="832"/>
      <c r="J836" s="468"/>
      <c r="K836" s="468"/>
      <c r="L836" s="468"/>
      <c r="M836" s="468"/>
      <c r="N836" s="468"/>
      <c r="O836" s="782"/>
      <c r="P836" s="782"/>
      <c r="Q836" s="782"/>
    </row>
    <row r="837" spans="1:17" ht="14" customHeight="1">
      <c r="A837" s="524" t="s">
        <v>2353</v>
      </c>
      <c r="B837" s="525" t="s">
        <v>2681</v>
      </c>
      <c r="C837" s="526"/>
      <c r="D837" s="537"/>
      <c r="E837" s="537"/>
      <c r="F837" s="537"/>
      <c r="G837" s="537"/>
      <c r="H837" s="537"/>
      <c r="I837" s="832"/>
      <c r="J837" s="468"/>
      <c r="K837" s="468"/>
      <c r="L837" s="468"/>
      <c r="M837" s="468"/>
      <c r="N837" s="468"/>
      <c r="O837" s="782"/>
      <c r="P837" s="782"/>
      <c r="Q837" s="782"/>
    </row>
    <row r="838" spans="1:17" ht="14" customHeight="1">
      <c r="A838" s="543" t="s">
        <v>2354</v>
      </c>
      <c r="B838" s="541" t="s">
        <v>2682</v>
      </c>
      <c r="C838" s="654">
        <v>0</v>
      </c>
      <c r="D838" s="654">
        <v>0</v>
      </c>
      <c r="E838" s="531">
        <f t="shared" ref="E838:E844" si="482">+C838+D838</f>
        <v>0</v>
      </c>
      <c r="F838" s="654">
        <v>0</v>
      </c>
      <c r="G838" s="531">
        <f t="shared" ref="G838:G844" si="483">+E838+F838</f>
        <v>0</v>
      </c>
      <c r="H838" s="531">
        <f>'Production Budget - DETAILED'!G941</f>
        <v>0</v>
      </c>
      <c r="I838" s="569">
        <f t="shared" ref="I838:I844" si="484">+H838-G838</f>
        <v>0</v>
      </c>
      <c r="J838" s="667"/>
      <c r="K838" s="345" t="s">
        <v>566</v>
      </c>
      <c r="L838" s="345" t="s">
        <v>566</v>
      </c>
      <c r="M838" s="345" t="s">
        <v>566</v>
      </c>
      <c r="O838" s="776" t="str">
        <f t="shared" si="461"/>
        <v/>
      </c>
      <c r="P838" s="776" t="str">
        <f t="shared" si="462"/>
        <v/>
      </c>
      <c r="Q838" s="776" t="str">
        <f t="shared" si="463"/>
        <v/>
      </c>
    </row>
    <row r="839" spans="1:17" ht="13.75" customHeight="1">
      <c r="A839" s="543" t="s">
        <v>2355</v>
      </c>
      <c r="B839" s="541" t="s">
        <v>2683</v>
      </c>
      <c r="C839" s="654">
        <v>0</v>
      </c>
      <c r="D839" s="654">
        <v>0</v>
      </c>
      <c r="E839" s="531">
        <f t="shared" si="482"/>
        <v>0</v>
      </c>
      <c r="F839" s="654">
        <v>0</v>
      </c>
      <c r="G839" s="531">
        <f t="shared" si="483"/>
        <v>0</v>
      </c>
      <c r="H839" s="531">
        <f>'Production Budget - DETAILED'!G942</f>
        <v>0</v>
      </c>
      <c r="I839" s="569">
        <f t="shared" si="484"/>
        <v>0</v>
      </c>
      <c r="J839" s="667"/>
      <c r="K839" s="345" t="s">
        <v>566</v>
      </c>
      <c r="L839" s="345" t="s">
        <v>566</v>
      </c>
      <c r="M839" s="345" t="s">
        <v>566</v>
      </c>
      <c r="O839" s="776" t="str">
        <f t="shared" si="461"/>
        <v/>
      </c>
      <c r="P839" s="776" t="str">
        <f t="shared" si="462"/>
        <v/>
      </c>
      <c r="Q839" s="776" t="str">
        <f t="shared" si="463"/>
        <v/>
      </c>
    </row>
    <row r="840" spans="1:17" ht="14" customHeight="1">
      <c r="A840" s="543" t="s">
        <v>2356</v>
      </c>
      <c r="B840" s="541" t="s">
        <v>2684</v>
      </c>
      <c r="C840" s="654">
        <v>0</v>
      </c>
      <c r="D840" s="654">
        <v>0</v>
      </c>
      <c r="E840" s="531">
        <f t="shared" si="482"/>
        <v>0</v>
      </c>
      <c r="F840" s="654">
        <v>0</v>
      </c>
      <c r="G840" s="531">
        <f t="shared" si="483"/>
        <v>0</v>
      </c>
      <c r="H840" s="531">
        <f>'Production Budget - DETAILED'!G943</f>
        <v>0</v>
      </c>
      <c r="I840" s="569">
        <f t="shared" si="484"/>
        <v>0</v>
      </c>
      <c r="J840" s="667"/>
      <c r="K840" s="345" t="s">
        <v>566</v>
      </c>
      <c r="L840" s="345" t="s">
        <v>566</v>
      </c>
      <c r="M840" s="345" t="s">
        <v>566</v>
      </c>
      <c r="O840" s="776" t="str">
        <f t="shared" si="461"/>
        <v/>
      </c>
      <c r="P840" s="776" t="str">
        <f t="shared" si="462"/>
        <v/>
      </c>
      <c r="Q840" s="776" t="str">
        <f t="shared" si="463"/>
        <v/>
      </c>
    </row>
    <row r="841" spans="1:17" ht="14" customHeight="1">
      <c r="A841" s="543" t="s">
        <v>2357</v>
      </c>
      <c r="B841" s="541" t="s">
        <v>2685</v>
      </c>
      <c r="C841" s="654">
        <v>0</v>
      </c>
      <c r="D841" s="654">
        <v>0</v>
      </c>
      <c r="E841" s="531">
        <f t="shared" si="482"/>
        <v>0</v>
      </c>
      <c r="F841" s="654">
        <v>0</v>
      </c>
      <c r="G841" s="531">
        <f t="shared" si="483"/>
        <v>0</v>
      </c>
      <c r="H841" s="531">
        <f>'Production Budget - DETAILED'!G944</f>
        <v>0</v>
      </c>
      <c r="I841" s="569">
        <f t="shared" si="484"/>
        <v>0</v>
      </c>
      <c r="J841" s="667"/>
      <c r="K841" s="345" t="s">
        <v>566</v>
      </c>
      <c r="L841" s="345" t="s">
        <v>566</v>
      </c>
      <c r="M841" s="345" t="s">
        <v>566</v>
      </c>
      <c r="O841" s="776" t="str">
        <f t="shared" si="461"/>
        <v/>
      </c>
      <c r="P841" s="776" t="str">
        <f t="shared" si="462"/>
        <v/>
      </c>
      <c r="Q841" s="776" t="str">
        <f t="shared" si="463"/>
        <v/>
      </c>
    </row>
    <row r="842" spans="1:17" ht="14" customHeight="1">
      <c r="A842" s="543" t="s">
        <v>2358</v>
      </c>
      <c r="B842" s="541" t="s">
        <v>2686</v>
      </c>
      <c r="C842" s="654">
        <v>0</v>
      </c>
      <c r="D842" s="654">
        <v>0</v>
      </c>
      <c r="E842" s="531">
        <f t="shared" si="482"/>
        <v>0</v>
      </c>
      <c r="F842" s="654">
        <v>0</v>
      </c>
      <c r="G842" s="531">
        <f t="shared" si="483"/>
        <v>0</v>
      </c>
      <c r="H842" s="531">
        <f>'Production Budget - DETAILED'!G945</f>
        <v>0</v>
      </c>
      <c r="I842" s="569">
        <f t="shared" si="484"/>
        <v>0</v>
      </c>
      <c r="J842" s="667"/>
      <c r="K842" s="345" t="s">
        <v>566</v>
      </c>
      <c r="L842" s="345" t="s">
        <v>566</v>
      </c>
      <c r="M842" s="345" t="s">
        <v>566</v>
      </c>
      <c r="O842" s="776" t="str">
        <f t="shared" si="461"/>
        <v/>
      </c>
      <c r="P842" s="776" t="str">
        <f t="shared" si="462"/>
        <v/>
      </c>
      <c r="Q842" s="776" t="str">
        <f t="shared" si="463"/>
        <v/>
      </c>
    </row>
    <row r="843" spans="1:17" ht="14" customHeight="1">
      <c r="A843" s="543" t="s">
        <v>2359</v>
      </c>
      <c r="B843" s="541" t="s">
        <v>2687</v>
      </c>
      <c r="C843" s="654">
        <v>0</v>
      </c>
      <c r="D843" s="654">
        <v>0</v>
      </c>
      <c r="E843" s="531">
        <f t="shared" si="482"/>
        <v>0</v>
      </c>
      <c r="F843" s="654">
        <v>0</v>
      </c>
      <c r="G843" s="531">
        <f t="shared" si="483"/>
        <v>0</v>
      </c>
      <c r="H843" s="531">
        <f>'Production Budget - DETAILED'!G946</f>
        <v>0</v>
      </c>
      <c r="I843" s="569">
        <f t="shared" si="484"/>
        <v>0</v>
      </c>
      <c r="J843" s="667"/>
      <c r="K843" s="345" t="s">
        <v>566</v>
      </c>
      <c r="L843" s="345" t="s">
        <v>566</v>
      </c>
      <c r="M843" s="345" t="s">
        <v>566</v>
      </c>
      <c r="O843" s="776" t="str">
        <f t="shared" si="461"/>
        <v/>
      </c>
      <c r="P843" s="776" t="str">
        <f t="shared" si="462"/>
        <v/>
      </c>
      <c r="Q843" s="776" t="str">
        <f t="shared" si="463"/>
        <v/>
      </c>
    </row>
    <row r="844" spans="1:17" ht="14" customHeight="1">
      <c r="A844" s="543" t="s">
        <v>2360</v>
      </c>
      <c r="B844" s="466" t="s">
        <v>1064</v>
      </c>
      <c r="C844" s="654">
        <v>0</v>
      </c>
      <c r="D844" s="654">
        <v>0</v>
      </c>
      <c r="E844" s="531">
        <f t="shared" si="482"/>
        <v>0</v>
      </c>
      <c r="F844" s="654">
        <v>0</v>
      </c>
      <c r="G844" s="531">
        <f t="shared" si="483"/>
        <v>0</v>
      </c>
      <c r="H844" s="531">
        <f>'Production Budget - DETAILED'!G947</f>
        <v>0</v>
      </c>
      <c r="I844" s="569">
        <f t="shared" si="484"/>
        <v>0</v>
      </c>
      <c r="J844" s="667"/>
      <c r="K844" s="345" t="s">
        <v>566</v>
      </c>
      <c r="L844" s="345" t="s">
        <v>566</v>
      </c>
      <c r="M844" s="345" t="s">
        <v>566</v>
      </c>
      <c r="O844" s="776" t="str">
        <f t="shared" ref="O844:O908" si="485">IF(OR(K844="Oui",K844="Yes"),G844,"")</f>
        <v/>
      </c>
      <c r="P844" s="776" t="str">
        <f t="shared" ref="P844:P908" si="486">IF(OR(L844="Oui",L844="Yes"),G844,"")</f>
        <v/>
      </c>
      <c r="Q844" s="776" t="str">
        <f t="shared" ref="Q844:Q908" si="487">IF(OR(M844="Oui",M844="Yes"),G844,"")</f>
        <v/>
      </c>
    </row>
    <row r="845" spans="1:17" ht="14" customHeight="1">
      <c r="A845" s="543" t="s">
        <v>2249</v>
      </c>
      <c r="B845" s="534" t="s">
        <v>2361</v>
      </c>
      <c r="C845" s="535">
        <f t="shared" ref="C845:H845" si="488">SUM(C838:C844)</f>
        <v>0</v>
      </c>
      <c r="D845" s="535">
        <f t="shared" si="488"/>
        <v>0</v>
      </c>
      <c r="E845" s="535">
        <f t="shared" si="488"/>
        <v>0</v>
      </c>
      <c r="F845" s="535">
        <f t="shared" si="488"/>
        <v>0</v>
      </c>
      <c r="G845" s="535">
        <f t="shared" si="488"/>
        <v>0</v>
      </c>
      <c r="H845" s="535">
        <f t="shared" si="488"/>
        <v>0</v>
      </c>
      <c r="I845" s="831">
        <f>+H845-G845</f>
        <v>0</v>
      </c>
      <c r="J845" s="738"/>
      <c r="K845" s="738"/>
      <c r="L845" s="738"/>
      <c r="M845" s="738"/>
      <c r="N845" s="738"/>
      <c r="O845" s="783"/>
      <c r="P845" s="783"/>
      <c r="Q845" s="783"/>
    </row>
    <row r="846" spans="1:17" ht="14" customHeight="1">
      <c r="A846" s="543"/>
      <c r="B846" s="536"/>
      <c r="C846" s="537"/>
      <c r="D846" s="537"/>
      <c r="E846" s="537"/>
      <c r="F846" s="537"/>
      <c r="G846" s="537"/>
      <c r="H846" s="537"/>
      <c r="I846" s="832"/>
      <c r="J846" s="468"/>
      <c r="K846" s="468"/>
      <c r="L846" s="468"/>
      <c r="M846" s="468"/>
      <c r="N846" s="468"/>
      <c r="O846" s="782"/>
      <c r="P846" s="782"/>
      <c r="Q846" s="782"/>
    </row>
    <row r="847" spans="1:17" ht="14" customHeight="1">
      <c r="A847" s="524" t="s">
        <v>2362</v>
      </c>
      <c r="B847" s="525" t="s">
        <v>2688</v>
      </c>
      <c r="C847" s="526"/>
      <c r="D847" s="537"/>
      <c r="E847" s="537"/>
      <c r="F847" s="537"/>
      <c r="G847" s="537"/>
      <c r="H847" s="537"/>
      <c r="I847" s="832"/>
      <c r="J847" s="468"/>
      <c r="K847" s="468"/>
      <c r="L847" s="468"/>
      <c r="M847" s="468"/>
      <c r="N847" s="468"/>
      <c r="O847" s="782"/>
      <c r="P847" s="782"/>
      <c r="Q847" s="782"/>
    </row>
    <row r="848" spans="1:17" ht="14" customHeight="1">
      <c r="A848" s="543" t="s">
        <v>2363</v>
      </c>
      <c r="B848" s="541" t="s">
        <v>2689</v>
      </c>
      <c r="C848" s="654">
        <v>0</v>
      </c>
      <c r="D848" s="654">
        <v>0</v>
      </c>
      <c r="E848" s="531">
        <f>+C848+D848</f>
        <v>0</v>
      </c>
      <c r="F848" s="654">
        <v>0</v>
      </c>
      <c r="G848" s="531">
        <f t="shared" ref="G848:G867" si="489">+E848+F848</f>
        <v>0</v>
      </c>
      <c r="H848" s="531">
        <f>'Production Budget - DETAILED'!G952</f>
        <v>0</v>
      </c>
      <c r="I848" s="569">
        <f t="shared" ref="I848:I867" si="490">+H848-G848</f>
        <v>0</v>
      </c>
      <c r="J848" s="667"/>
      <c r="K848" s="345" t="s">
        <v>566</v>
      </c>
      <c r="L848" s="345" t="s">
        <v>566</v>
      </c>
      <c r="M848" s="345" t="s">
        <v>566</v>
      </c>
      <c r="O848" s="776" t="str">
        <f t="shared" si="485"/>
        <v/>
      </c>
      <c r="P848" s="776" t="str">
        <f t="shared" si="486"/>
        <v/>
      </c>
      <c r="Q848" s="776" t="str">
        <f t="shared" si="487"/>
        <v/>
      </c>
    </row>
    <row r="849" spans="1:17" ht="14" customHeight="1">
      <c r="A849" s="543" t="s">
        <v>2364</v>
      </c>
      <c r="B849" s="541" t="s">
        <v>2690</v>
      </c>
      <c r="C849" s="654">
        <v>0</v>
      </c>
      <c r="D849" s="654">
        <v>0</v>
      </c>
      <c r="E849" s="531">
        <f t="shared" ref="E849:E867" si="491">+C849+D849</f>
        <v>0</v>
      </c>
      <c r="F849" s="654">
        <v>0</v>
      </c>
      <c r="G849" s="531">
        <f t="shared" si="489"/>
        <v>0</v>
      </c>
      <c r="H849" s="531">
        <f>'Production Budget - DETAILED'!G955</f>
        <v>0</v>
      </c>
      <c r="I849" s="569">
        <f t="shared" si="490"/>
        <v>0</v>
      </c>
      <c r="J849" s="667"/>
      <c r="K849" s="345" t="s">
        <v>566</v>
      </c>
      <c r="L849" s="345" t="s">
        <v>566</v>
      </c>
      <c r="M849" s="345" t="s">
        <v>566</v>
      </c>
      <c r="O849" s="776" t="str">
        <f t="shared" si="485"/>
        <v/>
      </c>
      <c r="P849" s="776" t="str">
        <f t="shared" si="486"/>
        <v/>
      </c>
      <c r="Q849" s="776" t="str">
        <f t="shared" si="487"/>
        <v/>
      </c>
    </row>
    <row r="850" spans="1:17" ht="14" customHeight="1">
      <c r="A850" s="543" t="s">
        <v>2365</v>
      </c>
      <c r="B850" s="541" t="s">
        <v>2691</v>
      </c>
      <c r="C850" s="654">
        <v>0</v>
      </c>
      <c r="D850" s="654">
        <v>0</v>
      </c>
      <c r="E850" s="531">
        <f t="shared" si="491"/>
        <v>0</v>
      </c>
      <c r="F850" s="654">
        <v>0</v>
      </c>
      <c r="G850" s="531">
        <f t="shared" si="489"/>
        <v>0</v>
      </c>
      <c r="H850" s="531">
        <f>'Production Budget - DETAILED'!G959</f>
        <v>0</v>
      </c>
      <c r="I850" s="569">
        <f t="shared" si="490"/>
        <v>0</v>
      </c>
      <c r="J850" s="667"/>
      <c r="K850" s="345" t="s">
        <v>566</v>
      </c>
      <c r="L850" s="345" t="s">
        <v>566</v>
      </c>
      <c r="M850" s="345" t="s">
        <v>566</v>
      </c>
      <c r="O850" s="776" t="str">
        <f t="shared" si="485"/>
        <v/>
      </c>
      <c r="P850" s="776" t="str">
        <f t="shared" si="486"/>
        <v/>
      </c>
      <c r="Q850" s="776" t="str">
        <f t="shared" si="487"/>
        <v/>
      </c>
    </row>
    <row r="851" spans="1:17" ht="14" customHeight="1">
      <c r="A851" s="543" t="s">
        <v>2366</v>
      </c>
      <c r="B851" s="541" t="s">
        <v>2692</v>
      </c>
      <c r="C851" s="654">
        <v>0</v>
      </c>
      <c r="D851" s="654">
        <v>0</v>
      </c>
      <c r="E851" s="531">
        <f t="shared" si="491"/>
        <v>0</v>
      </c>
      <c r="F851" s="654">
        <v>0</v>
      </c>
      <c r="G851" s="531">
        <f t="shared" si="489"/>
        <v>0</v>
      </c>
      <c r="H851" s="531">
        <f>'Production Budget - DETAILED'!G960</f>
        <v>0</v>
      </c>
      <c r="I851" s="569">
        <f t="shared" si="490"/>
        <v>0</v>
      </c>
      <c r="J851" s="667"/>
      <c r="K851" s="345" t="s">
        <v>566</v>
      </c>
      <c r="L851" s="345" t="s">
        <v>566</v>
      </c>
      <c r="M851" s="345" t="s">
        <v>566</v>
      </c>
      <c r="O851" s="776" t="str">
        <f t="shared" si="485"/>
        <v/>
      </c>
      <c r="P851" s="776" t="str">
        <f t="shared" si="486"/>
        <v/>
      </c>
      <c r="Q851" s="776" t="str">
        <f t="shared" si="487"/>
        <v/>
      </c>
    </row>
    <row r="852" spans="1:17" ht="14" customHeight="1">
      <c r="A852" s="543" t="s">
        <v>2367</v>
      </c>
      <c r="B852" s="541" t="s">
        <v>2693</v>
      </c>
      <c r="C852" s="654">
        <v>0</v>
      </c>
      <c r="D852" s="654">
        <v>0</v>
      </c>
      <c r="E852" s="531">
        <f>+C852+D852</f>
        <v>0</v>
      </c>
      <c r="F852" s="654">
        <v>0</v>
      </c>
      <c r="G852" s="531">
        <f t="shared" si="489"/>
        <v>0</v>
      </c>
      <c r="H852" s="531">
        <f>'Production Budget - DETAILED'!G964</f>
        <v>0</v>
      </c>
      <c r="I852" s="569">
        <f>+H852-G852</f>
        <v>0</v>
      </c>
      <c r="J852" s="667"/>
      <c r="K852" s="345" t="s">
        <v>566</v>
      </c>
      <c r="L852" s="345" t="s">
        <v>566</v>
      </c>
      <c r="M852" s="345" t="s">
        <v>566</v>
      </c>
      <c r="O852" s="776" t="str">
        <f t="shared" si="485"/>
        <v/>
      </c>
      <c r="P852" s="776" t="str">
        <f t="shared" si="486"/>
        <v/>
      </c>
      <c r="Q852" s="776" t="str">
        <f t="shared" si="487"/>
        <v/>
      </c>
    </row>
    <row r="853" spans="1:17" ht="14" customHeight="1">
      <c r="A853" s="543" t="s">
        <v>2368</v>
      </c>
      <c r="B853" s="541" t="s">
        <v>2645</v>
      </c>
      <c r="C853" s="654">
        <v>0</v>
      </c>
      <c r="D853" s="654">
        <v>0</v>
      </c>
      <c r="E853" s="531">
        <f t="shared" si="491"/>
        <v>0</v>
      </c>
      <c r="F853" s="654">
        <v>0</v>
      </c>
      <c r="G853" s="531">
        <f t="shared" si="489"/>
        <v>0</v>
      </c>
      <c r="H853" s="531">
        <f>'Production Budget - DETAILED'!G965</f>
        <v>0</v>
      </c>
      <c r="I853" s="569">
        <f t="shared" si="490"/>
        <v>0</v>
      </c>
      <c r="J853" s="667"/>
      <c r="K853" s="345" t="s">
        <v>566</v>
      </c>
      <c r="L853" s="345" t="s">
        <v>566</v>
      </c>
      <c r="M853" s="345" t="s">
        <v>566</v>
      </c>
      <c r="O853" s="776" t="str">
        <f t="shared" si="485"/>
        <v/>
      </c>
      <c r="P853" s="776" t="str">
        <f t="shared" si="486"/>
        <v/>
      </c>
      <c r="Q853" s="776" t="str">
        <f t="shared" si="487"/>
        <v/>
      </c>
    </row>
    <row r="854" spans="1:17" ht="27" customHeight="1">
      <c r="A854" s="543" t="s">
        <v>2369</v>
      </c>
      <c r="B854" s="541" t="s">
        <v>2694</v>
      </c>
      <c r="C854" s="654">
        <v>0</v>
      </c>
      <c r="D854" s="654">
        <v>0</v>
      </c>
      <c r="E854" s="531">
        <f t="shared" si="491"/>
        <v>0</v>
      </c>
      <c r="F854" s="654">
        <v>0</v>
      </c>
      <c r="G854" s="531">
        <f t="shared" si="489"/>
        <v>0</v>
      </c>
      <c r="H854" s="531">
        <f>'Production Budget - DETAILED'!G966</f>
        <v>0</v>
      </c>
      <c r="I854" s="569">
        <f t="shared" si="490"/>
        <v>0</v>
      </c>
      <c r="J854" s="667"/>
      <c r="K854" s="345" t="s">
        <v>566</v>
      </c>
      <c r="L854" s="345" t="s">
        <v>566</v>
      </c>
      <c r="M854" s="345" t="s">
        <v>566</v>
      </c>
      <c r="O854" s="776" t="str">
        <f t="shared" si="485"/>
        <v/>
      </c>
      <c r="P854" s="776" t="str">
        <f t="shared" si="486"/>
        <v/>
      </c>
      <c r="Q854" s="776" t="str">
        <f t="shared" si="487"/>
        <v/>
      </c>
    </row>
    <row r="855" spans="1:17" ht="14" customHeight="1">
      <c r="A855" s="543" t="s">
        <v>2370</v>
      </c>
      <c r="B855" s="541" t="s">
        <v>2695</v>
      </c>
      <c r="C855" s="654">
        <v>0</v>
      </c>
      <c r="D855" s="654">
        <v>0</v>
      </c>
      <c r="E855" s="531">
        <f>+C855+D855</f>
        <v>0</v>
      </c>
      <c r="F855" s="654">
        <v>0</v>
      </c>
      <c r="G855" s="531">
        <f t="shared" si="489"/>
        <v>0</v>
      </c>
      <c r="H855" s="531">
        <f>'Production Budget - DETAILED'!G967</f>
        <v>0</v>
      </c>
      <c r="I855" s="569">
        <f>+H855-G855</f>
        <v>0</v>
      </c>
      <c r="J855" s="667"/>
      <c r="K855" s="345" t="s">
        <v>566</v>
      </c>
      <c r="L855" s="345" t="s">
        <v>566</v>
      </c>
      <c r="M855" s="345" t="s">
        <v>566</v>
      </c>
      <c r="O855" s="776" t="str">
        <f t="shared" si="485"/>
        <v/>
      </c>
      <c r="P855" s="776" t="str">
        <f t="shared" si="486"/>
        <v/>
      </c>
      <c r="Q855" s="776" t="str">
        <f t="shared" si="487"/>
        <v/>
      </c>
    </row>
    <row r="856" spans="1:17" ht="14" customHeight="1">
      <c r="A856" s="543" t="s">
        <v>2371</v>
      </c>
      <c r="B856" s="541" t="s">
        <v>2696</v>
      </c>
      <c r="C856" s="654">
        <v>0</v>
      </c>
      <c r="D856" s="654">
        <v>0</v>
      </c>
      <c r="E856" s="531">
        <f t="shared" si="491"/>
        <v>0</v>
      </c>
      <c r="F856" s="654">
        <v>0</v>
      </c>
      <c r="G856" s="531">
        <f t="shared" si="489"/>
        <v>0</v>
      </c>
      <c r="H856" s="531">
        <f>'Production Budget - DETAILED'!G968</f>
        <v>0</v>
      </c>
      <c r="I856" s="569">
        <f t="shared" si="490"/>
        <v>0</v>
      </c>
      <c r="J856" s="667"/>
      <c r="K856" s="345" t="s">
        <v>566</v>
      </c>
      <c r="L856" s="345" t="s">
        <v>566</v>
      </c>
      <c r="M856" s="345" t="s">
        <v>566</v>
      </c>
      <c r="O856" s="776" t="str">
        <f t="shared" si="485"/>
        <v/>
      </c>
      <c r="P856" s="776" t="str">
        <f t="shared" si="486"/>
        <v/>
      </c>
      <c r="Q856" s="776" t="str">
        <f t="shared" si="487"/>
        <v/>
      </c>
    </row>
    <row r="857" spans="1:17" ht="14" customHeight="1">
      <c r="A857" s="543" t="s">
        <v>2372</v>
      </c>
      <c r="B857" s="541" t="s">
        <v>2697</v>
      </c>
      <c r="C857" s="654">
        <v>0</v>
      </c>
      <c r="D857" s="654">
        <v>0</v>
      </c>
      <c r="E857" s="531">
        <f t="shared" si="491"/>
        <v>0</v>
      </c>
      <c r="F857" s="654">
        <v>0</v>
      </c>
      <c r="G857" s="531">
        <f t="shared" si="489"/>
        <v>0</v>
      </c>
      <c r="H857" s="531">
        <f>'Production Budget - DETAILED'!G969</f>
        <v>0</v>
      </c>
      <c r="I857" s="569">
        <f t="shared" si="490"/>
        <v>0</v>
      </c>
      <c r="J857" s="667"/>
      <c r="K857" s="345" t="s">
        <v>566</v>
      </c>
      <c r="L857" s="345" t="s">
        <v>566</v>
      </c>
      <c r="M857" s="345" t="s">
        <v>566</v>
      </c>
      <c r="O857" s="776" t="str">
        <f t="shared" si="485"/>
        <v/>
      </c>
      <c r="P857" s="776" t="str">
        <f t="shared" si="486"/>
        <v/>
      </c>
      <c r="Q857" s="776" t="str">
        <f t="shared" si="487"/>
        <v/>
      </c>
    </row>
    <row r="858" spans="1:17" ht="14" customHeight="1">
      <c r="A858" s="543" t="s">
        <v>2373</v>
      </c>
      <c r="B858" s="541" t="s">
        <v>2698</v>
      </c>
      <c r="C858" s="654">
        <v>0</v>
      </c>
      <c r="D858" s="654">
        <v>0</v>
      </c>
      <c r="E858" s="531">
        <f t="shared" si="491"/>
        <v>0</v>
      </c>
      <c r="F858" s="654">
        <v>0</v>
      </c>
      <c r="G858" s="531">
        <f t="shared" si="489"/>
        <v>0</v>
      </c>
      <c r="H858" s="531">
        <f>'Production Budget - DETAILED'!G970</f>
        <v>0</v>
      </c>
      <c r="I858" s="569">
        <f t="shared" si="490"/>
        <v>0</v>
      </c>
      <c r="J858" s="667"/>
      <c r="K858" s="345" t="s">
        <v>566</v>
      </c>
      <c r="L858" s="345" t="s">
        <v>566</v>
      </c>
      <c r="M858" s="345" t="s">
        <v>566</v>
      </c>
      <c r="O858" s="776" t="str">
        <f t="shared" si="485"/>
        <v/>
      </c>
      <c r="P858" s="776" t="str">
        <f t="shared" si="486"/>
        <v/>
      </c>
      <c r="Q858" s="776" t="str">
        <f t="shared" si="487"/>
        <v/>
      </c>
    </row>
    <row r="859" spans="1:17" ht="14" customHeight="1">
      <c r="A859" s="543" t="s">
        <v>2374</v>
      </c>
      <c r="B859" s="541" t="s">
        <v>2699</v>
      </c>
      <c r="C859" s="654">
        <v>0</v>
      </c>
      <c r="D859" s="654">
        <v>0</v>
      </c>
      <c r="E859" s="531">
        <f>+C859+D859</f>
        <v>0</v>
      </c>
      <c r="F859" s="654">
        <v>0</v>
      </c>
      <c r="G859" s="531">
        <f t="shared" si="489"/>
        <v>0</v>
      </c>
      <c r="H859" s="531">
        <f>'Production Budget - DETAILED'!G971</f>
        <v>0</v>
      </c>
      <c r="I859" s="569">
        <f>+H859-G859</f>
        <v>0</v>
      </c>
      <c r="J859" s="667"/>
      <c r="K859" s="345" t="s">
        <v>566</v>
      </c>
      <c r="L859" s="345" t="s">
        <v>566</v>
      </c>
      <c r="M859" s="345" t="s">
        <v>566</v>
      </c>
      <c r="O859" s="776" t="str">
        <f t="shared" si="485"/>
        <v/>
      </c>
      <c r="P859" s="776" t="str">
        <f t="shared" si="486"/>
        <v/>
      </c>
      <c r="Q859" s="776" t="str">
        <f t="shared" si="487"/>
        <v/>
      </c>
    </row>
    <row r="860" spans="1:17" ht="14" customHeight="1">
      <c r="A860" s="543" t="s">
        <v>2375</v>
      </c>
      <c r="B860" s="541" t="s">
        <v>2700</v>
      </c>
      <c r="C860" s="654">
        <v>0</v>
      </c>
      <c r="D860" s="654">
        <v>0</v>
      </c>
      <c r="E860" s="531">
        <f>+C860+D860</f>
        <v>0</v>
      </c>
      <c r="F860" s="654">
        <v>0</v>
      </c>
      <c r="G860" s="531">
        <f t="shared" si="489"/>
        <v>0</v>
      </c>
      <c r="H860" s="531">
        <f>'Production Budget - DETAILED'!G972</f>
        <v>0</v>
      </c>
      <c r="I860" s="569">
        <f>+H860-G860</f>
        <v>0</v>
      </c>
      <c r="J860" s="667"/>
      <c r="K860" s="345" t="s">
        <v>566</v>
      </c>
      <c r="L860" s="345" t="s">
        <v>566</v>
      </c>
      <c r="M860" s="345" t="s">
        <v>566</v>
      </c>
      <c r="O860" s="776" t="str">
        <f t="shared" si="485"/>
        <v/>
      </c>
      <c r="P860" s="776" t="str">
        <f t="shared" si="486"/>
        <v/>
      </c>
      <c r="Q860" s="776" t="str">
        <f t="shared" si="487"/>
        <v/>
      </c>
    </row>
    <row r="861" spans="1:17" ht="14" customHeight="1">
      <c r="A861" s="543" t="s">
        <v>2376</v>
      </c>
      <c r="B861" s="541" t="s">
        <v>2701</v>
      </c>
      <c r="C861" s="654">
        <v>0</v>
      </c>
      <c r="D861" s="654">
        <v>0</v>
      </c>
      <c r="E861" s="531">
        <f t="shared" si="491"/>
        <v>0</v>
      </c>
      <c r="F861" s="654">
        <v>0</v>
      </c>
      <c r="G861" s="531">
        <f t="shared" si="489"/>
        <v>0</v>
      </c>
      <c r="H861" s="531">
        <f>'Production Budget - DETAILED'!G973</f>
        <v>0</v>
      </c>
      <c r="I861" s="569">
        <f t="shared" si="490"/>
        <v>0</v>
      </c>
      <c r="J861" s="667"/>
      <c r="K861" s="345" t="s">
        <v>566</v>
      </c>
      <c r="L861" s="345" t="s">
        <v>566</v>
      </c>
      <c r="M861" s="345" t="s">
        <v>566</v>
      </c>
      <c r="O861" s="776" t="str">
        <f t="shared" si="485"/>
        <v/>
      </c>
      <c r="P861" s="776" t="str">
        <f t="shared" si="486"/>
        <v/>
      </c>
      <c r="Q861" s="776" t="str">
        <f t="shared" si="487"/>
        <v/>
      </c>
    </row>
    <row r="862" spans="1:17" ht="14" customHeight="1">
      <c r="A862" s="543" t="s">
        <v>2377</v>
      </c>
      <c r="B862" s="541" t="s">
        <v>2702</v>
      </c>
      <c r="C862" s="654">
        <v>0</v>
      </c>
      <c r="D862" s="654">
        <v>0</v>
      </c>
      <c r="E862" s="531">
        <f>+C862+D862</f>
        <v>0</v>
      </c>
      <c r="F862" s="654">
        <v>0</v>
      </c>
      <c r="G862" s="531">
        <f t="shared" si="489"/>
        <v>0</v>
      </c>
      <c r="H862" s="531">
        <f>'Production Budget - DETAILED'!G974</f>
        <v>0</v>
      </c>
      <c r="I862" s="569">
        <f>+H862-G862</f>
        <v>0</v>
      </c>
      <c r="J862" s="667"/>
      <c r="K862" s="345" t="s">
        <v>566</v>
      </c>
      <c r="L862" s="345" t="s">
        <v>566</v>
      </c>
      <c r="M862" s="345" t="s">
        <v>566</v>
      </c>
      <c r="O862" s="776" t="str">
        <f t="shared" si="485"/>
        <v/>
      </c>
      <c r="P862" s="776" t="str">
        <f t="shared" si="486"/>
        <v/>
      </c>
      <c r="Q862" s="776" t="str">
        <f t="shared" si="487"/>
        <v/>
      </c>
    </row>
    <row r="863" spans="1:17" ht="14" customHeight="1">
      <c r="A863" s="543" t="s">
        <v>2378</v>
      </c>
      <c r="B863" s="541" t="s">
        <v>2703</v>
      </c>
      <c r="C863" s="654">
        <v>0</v>
      </c>
      <c r="D863" s="654">
        <v>0</v>
      </c>
      <c r="E863" s="531">
        <f t="shared" si="491"/>
        <v>0</v>
      </c>
      <c r="F863" s="654">
        <v>0</v>
      </c>
      <c r="G863" s="531">
        <f t="shared" si="489"/>
        <v>0</v>
      </c>
      <c r="H863" s="531">
        <f>'Production Budget - DETAILED'!G975</f>
        <v>0</v>
      </c>
      <c r="I863" s="569">
        <f t="shared" si="490"/>
        <v>0</v>
      </c>
      <c r="J863" s="667"/>
      <c r="K863" s="345" t="s">
        <v>566</v>
      </c>
      <c r="L863" s="345" t="s">
        <v>566</v>
      </c>
      <c r="M863" s="345" t="s">
        <v>566</v>
      </c>
      <c r="O863" s="776" t="str">
        <f t="shared" si="485"/>
        <v/>
      </c>
      <c r="P863" s="776" t="str">
        <f t="shared" si="486"/>
        <v/>
      </c>
      <c r="Q863" s="776" t="str">
        <f t="shared" si="487"/>
        <v/>
      </c>
    </row>
    <row r="864" spans="1:17" ht="27" customHeight="1">
      <c r="A864" s="543" t="s">
        <v>2379</v>
      </c>
      <c r="B864" s="541" t="s">
        <v>2704</v>
      </c>
      <c r="C864" s="654">
        <v>0</v>
      </c>
      <c r="D864" s="654">
        <v>0</v>
      </c>
      <c r="E864" s="531">
        <f>+C864+D864</f>
        <v>0</v>
      </c>
      <c r="F864" s="654">
        <v>0</v>
      </c>
      <c r="G864" s="531">
        <f t="shared" si="489"/>
        <v>0</v>
      </c>
      <c r="H864" s="531">
        <f>'Production Budget - DETAILED'!G979</f>
        <v>0</v>
      </c>
      <c r="I864" s="569">
        <f>+H864-G864</f>
        <v>0</v>
      </c>
      <c r="J864" s="667"/>
      <c r="K864" s="345" t="s">
        <v>566</v>
      </c>
      <c r="L864" s="345" t="s">
        <v>566</v>
      </c>
      <c r="M864" s="345" t="s">
        <v>566</v>
      </c>
      <c r="O864" s="776" t="str">
        <f t="shared" si="485"/>
        <v/>
      </c>
      <c r="P864" s="776" t="str">
        <f t="shared" si="486"/>
        <v/>
      </c>
      <c r="Q864" s="776" t="str">
        <f t="shared" si="487"/>
        <v/>
      </c>
    </row>
    <row r="865" spans="1:17" ht="14" customHeight="1">
      <c r="A865" s="543" t="s">
        <v>2380</v>
      </c>
      <c r="B865" s="541" t="s">
        <v>2705</v>
      </c>
      <c r="C865" s="654">
        <v>0</v>
      </c>
      <c r="D865" s="654">
        <v>0</v>
      </c>
      <c r="E865" s="531">
        <f>+C865+D865</f>
        <v>0</v>
      </c>
      <c r="F865" s="654">
        <v>0</v>
      </c>
      <c r="G865" s="531">
        <f t="shared" si="489"/>
        <v>0</v>
      </c>
      <c r="H865" s="531">
        <f>'Production Budget - DETAILED'!G980</f>
        <v>0</v>
      </c>
      <c r="I865" s="569">
        <f>+H865-G865</f>
        <v>0</v>
      </c>
      <c r="J865" s="667"/>
      <c r="K865" s="345" t="s">
        <v>566</v>
      </c>
      <c r="L865" s="345" t="s">
        <v>566</v>
      </c>
      <c r="M865" s="345" t="s">
        <v>566</v>
      </c>
      <c r="O865" s="776" t="str">
        <f t="shared" si="485"/>
        <v/>
      </c>
      <c r="P865" s="776" t="str">
        <f t="shared" si="486"/>
        <v/>
      </c>
      <c r="Q865" s="776" t="str">
        <f t="shared" si="487"/>
        <v/>
      </c>
    </row>
    <row r="866" spans="1:17" ht="14" customHeight="1">
      <c r="A866" s="543" t="s">
        <v>2381</v>
      </c>
      <c r="B866" s="541" t="s">
        <v>2668</v>
      </c>
      <c r="C866" s="654">
        <v>0</v>
      </c>
      <c r="D866" s="654">
        <v>0</v>
      </c>
      <c r="E866" s="531">
        <f>+C866+D866</f>
        <v>0</v>
      </c>
      <c r="F866" s="654">
        <v>0</v>
      </c>
      <c r="G866" s="531">
        <f t="shared" si="489"/>
        <v>0</v>
      </c>
      <c r="H866" s="531">
        <f>'Production Budget - DETAILED'!G981</f>
        <v>0</v>
      </c>
      <c r="I866" s="569">
        <f>+H866-G866</f>
        <v>0</v>
      </c>
      <c r="J866" s="667"/>
      <c r="K866" s="345" t="s">
        <v>566</v>
      </c>
      <c r="L866" s="345" t="s">
        <v>566</v>
      </c>
      <c r="M866" s="345" t="s">
        <v>566</v>
      </c>
      <c r="O866" s="776" t="str">
        <f t="shared" si="485"/>
        <v/>
      </c>
      <c r="P866" s="776" t="str">
        <f t="shared" si="486"/>
        <v/>
      </c>
      <c r="Q866" s="776" t="str">
        <f t="shared" si="487"/>
        <v/>
      </c>
    </row>
    <row r="867" spans="1:17" ht="14" customHeight="1">
      <c r="A867" s="543" t="s">
        <v>2382</v>
      </c>
      <c r="B867" s="466" t="s">
        <v>2577</v>
      </c>
      <c r="C867" s="654">
        <v>0</v>
      </c>
      <c r="D867" s="654">
        <v>0</v>
      </c>
      <c r="E867" s="531">
        <f t="shared" si="491"/>
        <v>0</v>
      </c>
      <c r="F867" s="654">
        <v>0</v>
      </c>
      <c r="G867" s="531">
        <f t="shared" si="489"/>
        <v>0</v>
      </c>
      <c r="H867" s="531">
        <f>'Production Budget - DETAILED'!G982</f>
        <v>0</v>
      </c>
      <c r="I867" s="569">
        <f t="shared" si="490"/>
        <v>0</v>
      </c>
      <c r="J867" s="667"/>
      <c r="K867" s="345" t="s">
        <v>566</v>
      </c>
      <c r="L867" s="345" t="s">
        <v>566</v>
      </c>
      <c r="M867" s="345" t="s">
        <v>566</v>
      </c>
      <c r="O867" s="776" t="str">
        <f t="shared" si="485"/>
        <v/>
      </c>
      <c r="P867" s="776" t="str">
        <f t="shared" si="486"/>
        <v/>
      </c>
      <c r="Q867" s="776" t="str">
        <f t="shared" si="487"/>
        <v/>
      </c>
    </row>
    <row r="868" spans="1:17" ht="14" customHeight="1">
      <c r="A868" s="543" t="s">
        <v>2249</v>
      </c>
      <c r="B868" s="534" t="s">
        <v>2383</v>
      </c>
      <c r="C868" s="535">
        <f t="shared" ref="C868:H868" si="492">SUM(C848:C867)</f>
        <v>0</v>
      </c>
      <c r="D868" s="535">
        <f t="shared" si="492"/>
        <v>0</v>
      </c>
      <c r="E868" s="535">
        <f t="shared" si="492"/>
        <v>0</v>
      </c>
      <c r="F868" s="535">
        <f t="shared" si="492"/>
        <v>0</v>
      </c>
      <c r="G868" s="535">
        <f t="shared" si="492"/>
        <v>0</v>
      </c>
      <c r="H868" s="535">
        <f t="shared" si="492"/>
        <v>0</v>
      </c>
      <c r="I868" s="831">
        <f>+H868-G868</f>
        <v>0</v>
      </c>
      <c r="J868" s="738"/>
      <c r="K868" s="738"/>
      <c r="L868" s="738"/>
      <c r="M868" s="738"/>
      <c r="N868" s="738"/>
      <c r="O868" s="783"/>
      <c r="P868" s="783"/>
      <c r="Q868" s="783"/>
    </row>
    <row r="869" spans="1:17" ht="14" customHeight="1">
      <c r="A869" s="543"/>
      <c r="B869" s="536"/>
      <c r="C869" s="537"/>
      <c r="D869" s="537"/>
      <c r="E869" s="537"/>
      <c r="F869" s="537"/>
      <c r="G869" s="537"/>
      <c r="H869" s="537"/>
      <c r="I869" s="832"/>
      <c r="J869" s="468"/>
      <c r="K869" s="468"/>
      <c r="L869" s="468"/>
      <c r="M869" s="468"/>
      <c r="N869" s="468"/>
      <c r="O869" s="782"/>
      <c r="P869" s="782"/>
      <c r="Q869" s="782"/>
    </row>
    <row r="870" spans="1:17" ht="14" customHeight="1">
      <c r="A870" s="524" t="s">
        <v>2384</v>
      </c>
      <c r="B870" s="525" t="s">
        <v>2706</v>
      </c>
      <c r="C870" s="526"/>
      <c r="D870" s="537"/>
      <c r="E870" s="537"/>
      <c r="F870" s="537"/>
      <c r="G870" s="537"/>
      <c r="H870" s="537"/>
      <c r="I870" s="832"/>
      <c r="J870" s="468"/>
      <c r="K870" s="468"/>
      <c r="L870" s="468"/>
      <c r="M870" s="468"/>
      <c r="N870" s="468"/>
      <c r="O870" s="782"/>
      <c r="P870" s="782"/>
      <c r="Q870" s="782"/>
    </row>
    <row r="871" spans="1:17" ht="14" customHeight="1">
      <c r="A871" s="543" t="s">
        <v>2385</v>
      </c>
      <c r="B871" s="541" t="s">
        <v>2707</v>
      </c>
      <c r="C871" s="654">
        <v>0</v>
      </c>
      <c r="D871" s="654">
        <v>0</v>
      </c>
      <c r="E871" s="531">
        <f>+C871+D871</f>
        <v>0</v>
      </c>
      <c r="F871" s="654">
        <v>0</v>
      </c>
      <c r="G871" s="531">
        <f t="shared" ref="G871:G880" si="493">+E871+F871</f>
        <v>0</v>
      </c>
      <c r="H871" s="531">
        <f>'Production Budget - DETAILED'!G987</f>
        <v>0</v>
      </c>
      <c r="I871" s="569">
        <f t="shared" ref="I871:I880" si="494">+H871-G871</f>
        <v>0</v>
      </c>
      <c r="J871" s="667"/>
      <c r="K871" s="345" t="s">
        <v>566</v>
      </c>
      <c r="L871" s="345" t="s">
        <v>566</v>
      </c>
      <c r="M871" s="345" t="s">
        <v>566</v>
      </c>
      <c r="O871" s="776" t="str">
        <f t="shared" si="485"/>
        <v/>
      </c>
      <c r="P871" s="776" t="str">
        <f t="shared" si="486"/>
        <v/>
      </c>
      <c r="Q871" s="776" t="str">
        <f t="shared" si="487"/>
        <v/>
      </c>
    </row>
    <row r="872" spans="1:17" ht="14" customHeight="1">
      <c r="A872" s="543" t="s">
        <v>2386</v>
      </c>
      <c r="B872" s="541" t="s">
        <v>2708</v>
      </c>
      <c r="C872" s="654">
        <v>0</v>
      </c>
      <c r="D872" s="654">
        <v>0</v>
      </c>
      <c r="E872" s="531">
        <f t="shared" ref="E872:E880" si="495">+C872+D872</f>
        <v>0</v>
      </c>
      <c r="F872" s="654">
        <v>0</v>
      </c>
      <c r="G872" s="531">
        <f t="shared" si="493"/>
        <v>0</v>
      </c>
      <c r="H872" s="531">
        <f>'Production Budget - DETAILED'!G990</f>
        <v>0</v>
      </c>
      <c r="I872" s="569">
        <f t="shared" si="494"/>
        <v>0</v>
      </c>
      <c r="J872" s="667"/>
      <c r="K872" s="345" t="s">
        <v>566</v>
      </c>
      <c r="L872" s="345" t="s">
        <v>566</v>
      </c>
      <c r="M872" s="345" t="s">
        <v>566</v>
      </c>
      <c r="O872" s="776" t="str">
        <f t="shared" si="485"/>
        <v/>
      </c>
      <c r="P872" s="776" t="str">
        <f t="shared" si="486"/>
        <v/>
      </c>
      <c r="Q872" s="776" t="str">
        <f t="shared" si="487"/>
        <v/>
      </c>
    </row>
    <row r="873" spans="1:17" ht="14" customHeight="1">
      <c r="A873" s="543" t="s">
        <v>2387</v>
      </c>
      <c r="B873" s="541" t="s">
        <v>2709</v>
      </c>
      <c r="C873" s="654">
        <v>0</v>
      </c>
      <c r="D873" s="654">
        <v>0</v>
      </c>
      <c r="E873" s="531">
        <f t="shared" si="495"/>
        <v>0</v>
      </c>
      <c r="F873" s="654">
        <v>0</v>
      </c>
      <c r="G873" s="531">
        <f t="shared" si="493"/>
        <v>0</v>
      </c>
      <c r="H873" s="531">
        <f>'Production Budget - DETAILED'!G993</f>
        <v>0</v>
      </c>
      <c r="I873" s="569">
        <f t="shared" si="494"/>
        <v>0</v>
      </c>
      <c r="J873" s="667"/>
      <c r="K873" s="345" t="s">
        <v>566</v>
      </c>
      <c r="L873" s="345" t="s">
        <v>566</v>
      </c>
      <c r="M873" s="345" t="s">
        <v>566</v>
      </c>
      <c r="O873" s="776" t="str">
        <f t="shared" si="485"/>
        <v/>
      </c>
      <c r="P873" s="776" t="str">
        <f t="shared" si="486"/>
        <v/>
      </c>
      <c r="Q873" s="776" t="str">
        <f t="shared" si="487"/>
        <v/>
      </c>
    </row>
    <row r="874" spans="1:17" ht="14" customHeight="1">
      <c r="A874" s="543" t="s">
        <v>2388</v>
      </c>
      <c r="B874" s="541" t="s">
        <v>2710</v>
      </c>
      <c r="C874" s="654">
        <v>0</v>
      </c>
      <c r="D874" s="654">
        <v>0</v>
      </c>
      <c r="E874" s="531">
        <f t="shared" si="495"/>
        <v>0</v>
      </c>
      <c r="F874" s="654">
        <v>0</v>
      </c>
      <c r="G874" s="531">
        <f t="shared" si="493"/>
        <v>0</v>
      </c>
      <c r="H874" s="531">
        <f>'Production Budget - DETAILED'!G996</f>
        <v>0</v>
      </c>
      <c r="I874" s="569">
        <f t="shared" si="494"/>
        <v>0</v>
      </c>
      <c r="J874" s="667"/>
      <c r="K874" s="345" t="s">
        <v>566</v>
      </c>
      <c r="L874" s="345" t="s">
        <v>566</v>
      </c>
      <c r="M874" s="345" t="s">
        <v>566</v>
      </c>
      <c r="O874" s="776" t="str">
        <f t="shared" si="485"/>
        <v/>
      </c>
      <c r="P874" s="776" t="str">
        <f t="shared" si="486"/>
        <v/>
      </c>
      <c r="Q874" s="776" t="str">
        <f t="shared" si="487"/>
        <v/>
      </c>
    </row>
    <row r="875" spans="1:17" ht="14" customHeight="1">
      <c r="A875" s="543" t="s">
        <v>2389</v>
      </c>
      <c r="B875" s="541" t="s">
        <v>2711</v>
      </c>
      <c r="C875" s="654">
        <v>0</v>
      </c>
      <c r="D875" s="654">
        <v>0</v>
      </c>
      <c r="E875" s="531">
        <f t="shared" si="495"/>
        <v>0</v>
      </c>
      <c r="F875" s="654">
        <v>0</v>
      </c>
      <c r="G875" s="531">
        <f t="shared" si="493"/>
        <v>0</v>
      </c>
      <c r="H875" s="531">
        <f>'Production Budget - DETAILED'!G999</f>
        <v>0</v>
      </c>
      <c r="I875" s="569">
        <f t="shared" si="494"/>
        <v>0</v>
      </c>
      <c r="J875" s="667"/>
      <c r="K875" s="345" t="s">
        <v>566</v>
      </c>
      <c r="L875" s="345" t="s">
        <v>566</v>
      </c>
      <c r="M875" s="345" t="s">
        <v>566</v>
      </c>
      <c r="O875" s="776" t="str">
        <f t="shared" si="485"/>
        <v/>
      </c>
      <c r="P875" s="776" t="str">
        <f t="shared" si="486"/>
        <v/>
      </c>
      <c r="Q875" s="776" t="str">
        <f t="shared" si="487"/>
        <v/>
      </c>
    </row>
    <row r="876" spans="1:17" ht="14" customHeight="1">
      <c r="A876" s="543" t="s">
        <v>2390</v>
      </c>
      <c r="B876" s="541" t="s">
        <v>517</v>
      </c>
      <c r="C876" s="654">
        <v>0</v>
      </c>
      <c r="D876" s="654">
        <v>0</v>
      </c>
      <c r="E876" s="531">
        <f t="shared" si="495"/>
        <v>0</v>
      </c>
      <c r="F876" s="654">
        <v>0</v>
      </c>
      <c r="G876" s="531">
        <f t="shared" si="493"/>
        <v>0</v>
      </c>
      <c r="H876" s="531">
        <f>'Production Budget - DETAILED'!G1002</f>
        <v>0</v>
      </c>
      <c r="I876" s="569">
        <f t="shared" si="494"/>
        <v>0</v>
      </c>
      <c r="J876" s="667"/>
      <c r="K876" s="345" t="s">
        <v>566</v>
      </c>
      <c r="L876" s="345" t="s">
        <v>566</v>
      </c>
      <c r="M876" s="345" t="s">
        <v>566</v>
      </c>
      <c r="O876" s="776" t="str">
        <f t="shared" si="485"/>
        <v/>
      </c>
      <c r="P876" s="776" t="str">
        <f t="shared" si="486"/>
        <v/>
      </c>
      <c r="Q876" s="776" t="str">
        <f t="shared" si="487"/>
        <v/>
      </c>
    </row>
    <row r="877" spans="1:17" ht="14" customHeight="1">
      <c r="A877" s="543" t="s">
        <v>2391</v>
      </c>
      <c r="B877" s="541" t="s">
        <v>2712</v>
      </c>
      <c r="C877" s="654">
        <v>0</v>
      </c>
      <c r="D877" s="654">
        <v>0</v>
      </c>
      <c r="E877" s="531">
        <f t="shared" si="495"/>
        <v>0</v>
      </c>
      <c r="F877" s="654">
        <v>0</v>
      </c>
      <c r="G877" s="531">
        <f t="shared" si="493"/>
        <v>0</v>
      </c>
      <c r="H877" s="531">
        <f>'Production Budget - DETAILED'!G1005</f>
        <v>0</v>
      </c>
      <c r="I877" s="569">
        <f t="shared" si="494"/>
        <v>0</v>
      </c>
      <c r="J877" s="667"/>
      <c r="K877" s="345" t="s">
        <v>566</v>
      </c>
      <c r="L877" s="345" t="s">
        <v>566</v>
      </c>
      <c r="M877" s="345" t="s">
        <v>566</v>
      </c>
      <c r="O877" s="776" t="str">
        <f t="shared" si="485"/>
        <v/>
      </c>
      <c r="P877" s="776" t="str">
        <f t="shared" si="486"/>
        <v/>
      </c>
      <c r="Q877" s="776" t="str">
        <f t="shared" si="487"/>
        <v/>
      </c>
    </row>
    <row r="878" spans="1:17" ht="14" customHeight="1">
      <c r="A878" s="543" t="s">
        <v>2392</v>
      </c>
      <c r="B878" s="541" t="s">
        <v>2713</v>
      </c>
      <c r="C878" s="654">
        <v>0</v>
      </c>
      <c r="D878" s="654">
        <v>0</v>
      </c>
      <c r="E878" s="531">
        <f t="shared" si="495"/>
        <v>0</v>
      </c>
      <c r="F878" s="654">
        <v>0</v>
      </c>
      <c r="G878" s="531">
        <f t="shared" si="493"/>
        <v>0</v>
      </c>
      <c r="H878" s="531">
        <f>'Production Budget - DETAILED'!G1009</f>
        <v>0</v>
      </c>
      <c r="I878" s="569">
        <f t="shared" si="494"/>
        <v>0</v>
      </c>
      <c r="J878" s="667"/>
      <c r="K878" s="345" t="s">
        <v>566</v>
      </c>
      <c r="L878" s="345" t="s">
        <v>566</v>
      </c>
      <c r="M878" s="345" t="s">
        <v>566</v>
      </c>
      <c r="O878" s="776" t="str">
        <f t="shared" si="485"/>
        <v/>
      </c>
      <c r="P878" s="776" t="str">
        <f t="shared" si="486"/>
        <v/>
      </c>
      <c r="Q878" s="776" t="str">
        <f t="shared" si="487"/>
        <v/>
      </c>
    </row>
    <row r="879" spans="1:17" ht="14" customHeight="1">
      <c r="A879" s="543" t="s">
        <v>2393</v>
      </c>
      <c r="B879" s="541" t="s">
        <v>2714</v>
      </c>
      <c r="C879" s="654">
        <v>0</v>
      </c>
      <c r="D879" s="654">
        <v>0</v>
      </c>
      <c r="E879" s="531">
        <f t="shared" si="495"/>
        <v>0</v>
      </c>
      <c r="F879" s="654">
        <v>0</v>
      </c>
      <c r="G879" s="531">
        <f t="shared" si="493"/>
        <v>0</v>
      </c>
      <c r="H879" s="531">
        <f>'Production Budget - DETAILED'!G1012</f>
        <v>0</v>
      </c>
      <c r="I879" s="569">
        <f t="shared" si="494"/>
        <v>0</v>
      </c>
      <c r="J879" s="667"/>
      <c r="K879" s="345" t="s">
        <v>566</v>
      </c>
      <c r="L879" s="345" t="s">
        <v>566</v>
      </c>
      <c r="M879" s="345" t="s">
        <v>566</v>
      </c>
      <c r="O879" s="776" t="str">
        <f t="shared" si="485"/>
        <v/>
      </c>
      <c r="P879" s="776" t="str">
        <f t="shared" si="486"/>
        <v/>
      </c>
      <c r="Q879" s="776" t="str">
        <f t="shared" si="487"/>
        <v/>
      </c>
    </row>
    <row r="880" spans="1:17" ht="14" customHeight="1">
      <c r="A880" s="543" t="s">
        <v>2394</v>
      </c>
      <c r="B880" s="466" t="s">
        <v>2577</v>
      </c>
      <c r="C880" s="654">
        <v>0</v>
      </c>
      <c r="D880" s="654">
        <v>0</v>
      </c>
      <c r="E880" s="531">
        <f t="shared" si="495"/>
        <v>0</v>
      </c>
      <c r="F880" s="654">
        <v>0</v>
      </c>
      <c r="G880" s="531">
        <f t="shared" si="493"/>
        <v>0</v>
      </c>
      <c r="H880" s="531">
        <f>'Production Budget - DETAILED'!G1013</f>
        <v>0</v>
      </c>
      <c r="I880" s="569">
        <f t="shared" si="494"/>
        <v>0</v>
      </c>
      <c r="J880" s="667"/>
      <c r="K880" s="345" t="s">
        <v>566</v>
      </c>
      <c r="L880" s="345" t="s">
        <v>566</v>
      </c>
      <c r="M880" s="345" t="s">
        <v>566</v>
      </c>
      <c r="O880" s="776" t="str">
        <f t="shared" si="485"/>
        <v/>
      </c>
      <c r="P880" s="776" t="str">
        <f t="shared" si="486"/>
        <v/>
      </c>
      <c r="Q880" s="776" t="str">
        <f t="shared" si="487"/>
        <v/>
      </c>
    </row>
    <row r="881" spans="1:17" ht="14" customHeight="1">
      <c r="A881" s="543" t="s">
        <v>2249</v>
      </c>
      <c r="B881" s="534" t="s">
        <v>2395</v>
      </c>
      <c r="C881" s="535">
        <f t="shared" ref="C881:H881" si="496">SUM(C871:C880)</f>
        <v>0</v>
      </c>
      <c r="D881" s="535">
        <f t="shared" si="496"/>
        <v>0</v>
      </c>
      <c r="E881" s="535">
        <f t="shared" si="496"/>
        <v>0</v>
      </c>
      <c r="F881" s="535">
        <f t="shared" si="496"/>
        <v>0</v>
      </c>
      <c r="G881" s="535">
        <f t="shared" si="496"/>
        <v>0</v>
      </c>
      <c r="H881" s="535">
        <f t="shared" si="496"/>
        <v>0</v>
      </c>
      <c r="I881" s="831">
        <f>+H881-G881</f>
        <v>0</v>
      </c>
      <c r="J881" s="738"/>
      <c r="K881" s="738"/>
      <c r="L881" s="738"/>
      <c r="M881" s="738"/>
      <c r="N881" s="738"/>
      <c r="O881" s="783"/>
      <c r="P881" s="783"/>
      <c r="Q881" s="783"/>
    </row>
    <row r="882" spans="1:17" ht="14" customHeight="1">
      <c r="A882" s="543"/>
      <c r="B882" s="536"/>
      <c r="C882" s="537"/>
      <c r="D882" s="537"/>
      <c r="E882" s="537"/>
      <c r="F882" s="537"/>
      <c r="G882" s="537"/>
      <c r="H882" s="537"/>
      <c r="I882" s="832"/>
      <c r="J882" s="468"/>
      <c r="K882" s="468"/>
      <c r="L882" s="468"/>
      <c r="M882" s="468"/>
      <c r="N882" s="468"/>
      <c r="O882" s="782"/>
      <c r="P882" s="782"/>
      <c r="Q882" s="782"/>
    </row>
    <row r="883" spans="1:17" ht="14" customHeight="1">
      <c r="A883" s="524" t="s">
        <v>2396</v>
      </c>
      <c r="B883" s="525" t="s">
        <v>2715</v>
      </c>
      <c r="C883" s="526"/>
      <c r="D883" s="537"/>
      <c r="E883" s="537"/>
      <c r="F883" s="537"/>
      <c r="G883" s="537"/>
      <c r="H883" s="537"/>
      <c r="I883" s="832"/>
      <c r="J883" s="468"/>
      <c r="K883" s="468"/>
      <c r="L883" s="468"/>
      <c r="M883" s="468"/>
      <c r="N883" s="468"/>
      <c r="O883" s="782"/>
      <c r="P883" s="782"/>
      <c r="Q883" s="782"/>
    </row>
    <row r="884" spans="1:17" ht="14" customHeight="1">
      <c r="A884" s="543" t="s">
        <v>2397</v>
      </c>
      <c r="B884" s="541" t="s">
        <v>1561</v>
      </c>
      <c r="C884" s="654">
        <v>0</v>
      </c>
      <c r="D884" s="654">
        <v>0</v>
      </c>
      <c r="E884" s="531">
        <f>+C884+D884</f>
        <v>0</v>
      </c>
      <c r="F884" s="654">
        <v>0</v>
      </c>
      <c r="G884" s="531">
        <f t="shared" ref="G884:G901" si="497">+E884+F884</f>
        <v>0</v>
      </c>
      <c r="H884" s="531">
        <f>'Production Budget - DETAILED'!G1018</f>
        <v>0</v>
      </c>
      <c r="I884" s="569">
        <f t="shared" ref="I884:I901" si="498">+H884-G884</f>
        <v>0</v>
      </c>
      <c r="J884" s="667"/>
      <c r="K884" s="345" t="s">
        <v>566</v>
      </c>
      <c r="L884" s="345" t="s">
        <v>566</v>
      </c>
      <c r="M884" s="345" t="s">
        <v>566</v>
      </c>
      <c r="O884" s="776" t="str">
        <f t="shared" si="485"/>
        <v/>
      </c>
      <c r="P884" s="776" t="str">
        <f t="shared" si="486"/>
        <v/>
      </c>
      <c r="Q884" s="776" t="str">
        <f t="shared" si="487"/>
        <v/>
      </c>
    </row>
    <row r="885" spans="1:17" ht="14" customHeight="1">
      <c r="A885" s="543" t="s">
        <v>2398</v>
      </c>
      <c r="B885" s="541" t="s">
        <v>1562</v>
      </c>
      <c r="C885" s="654">
        <v>0</v>
      </c>
      <c r="D885" s="654">
        <v>0</v>
      </c>
      <c r="E885" s="531">
        <f t="shared" ref="E885:E901" si="499">+C885+D885</f>
        <v>0</v>
      </c>
      <c r="F885" s="654">
        <v>0</v>
      </c>
      <c r="G885" s="531">
        <f t="shared" si="497"/>
        <v>0</v>
      </c>
      <c r="H885" s="531">
        <f>'Production Budget - DETAILED'!G1019</f>
        <v>0</v>
      </c>
      <c r="I885" s="569">
        <f t="shared" si="498"/>
        <v>0</v>
      </c>
      <c r="J885" s="667"/>
      <c r="K885" s="345" t="s">
        <v>566</v>
      </c>
      <c r="L885" s="345" t="s">
        <v>566</v>
      </c>
      <c r="M885" s="345" t="s">
        <v>566</v>
      </c>
      <c r="O885" s="776" t="str">
        <f t="shared" si="485"/>
        <v/>
      </c>
      <c r="P885" s="776" t="str">
        <f t="shared" si="486"/>
        <v/>
      </c>
      <c r="Q885" s="776" t="str">
        <f t="shared" si="487"/>
        <v/>
      </c>
    </row>
    <row r="886" spans="1:17" ht="14" customHeight="1">
      <c r="A886" s="543" t="s">
        <v>2399</v>
      </c>
      <c r="B886" s="541" t="s">
        <v>1563</v>
      </c>
      <c r="C886" s="654">
        <v>0</v>
      </c>
      <c r="D886" s="654">
        <v>0</v>
      </c>
      <c r="E886" s="531">
        <f t="shared" si="499"/>
        <v>0</v>
      </c>
      <c r="F886" s="654">
        <v>0</v>
      </c>
      <c r="G886" s="531">
        <f t="shared" si="497"/>
        <v>0</v>
      </c>
      <c r="H886" s="531">
        <f>'Production Budget - DETAILED'!G1020</f>
        <v>0</v>
      </c>
      <c r="I886" s="569">
        <f t="shared" si="498"/>
        <v>0</v>
      </c>
      <c r="J886" s="667"/>
      <c r="K886" s="345" t="s">
        <v>566</v>
      </c>
      <c r="L886" s="345" t="s">
        <v>566</v>
      </c>
      <c r="M886" s="345" t="s">
        <v>566</v>
      </c>
      <c r="O886" s="776" t="str">
        <f t="shared" si="485"/>
        <v/>
      </c>
      <c r="P886" s="776" t="str">
        <f t="shared" si="486"/>
        <v/>
      </c>
      <c r="Q886" s="776" t="str">
        <f t="shared" si="487"/>
        <v/>
      </c>
    </row>
    <row r="887" spans="1:17" ht="14" customHeight="1">
      <c r="A887" s="543" t="s">
        <v>2400</v>
      </c>
      <c r="B887" s="541" t="s">
        <v>1564</v>
      </c>
      <c r="C887" s="654">
        <v>0</v>
      </c>
      <c r="D887" s="654">
        <v>0</v>
      </c>
      <c r="E887" s="531">
        <f t="shared" si="499"/>
        <v>0</v>
      </c>
      <c r="F887" s="654">
        <v>0</v>
      </c>
      <c r="G887" s="531">
        <f t="shared" si="497"/>
        <v>0</v>
      </c>
      <c r="H887" s="531">
        <f>'Production Budget - DETAILED'!G1021</f>
        <v>0</v>
      </c>
      <c r="I887" s="569">
        <f t="shared" si="498"/>
        <v>0</v>
      </c>
      <c r="J887" s="667"/>
      <c r="K887" s="345" t="s">
        <v>566</v>
      </c>
      <c r="L887" s="345" t="s">
        <v>566</v>
      </c>
      <c r="M887" s="345" t="s">
        <v>566</v>
      </c>
      <c r="O887" s="776" t="str">
        <f t="shared" si="485"/>
        <v/>
      </c>
      <c r="P887" s="776" t="str">
        <f t="shared" si="486"/>
        <v/>
      </c>
      <c r="Q887" s="776" t="str">
        <f t="shared" si="487"/>
        <v/>
      </c>
    </row>
    <row r="888" spans="1:17" ht="14" customHeight="1">
      <c r="A888" s="543" t="s">
        <v>2401</v>
      </c>
      <c r="B888" s="541" t="s">
        <v>1565</v>
      </c>
      <c r="C888" s="654">
        <v>0</v>
      </c>
      <c r="D888" s="654">
        <v>0</v>
      </c>
      <c r="E888" s="531">
        <f t="shared" si="499"/>
        <v>0</v>
      </c>
      <c r="F888" s="654">
        <v>0</v>
      </c>
      <c r="G888" s="531">
        <f t="shared" si="497"/>
        <v>0</v>
      </c>
      <c r="H888" s="531">
        <f>'Production Budget - DETAILED'!G1022</f>
        <v>0</v>
      </c>
      <c r="I888" s="569">
        <f t="shared" si="498"/>
        <v>0</v>
      </c>
      <c r="J888" s="667"/>
      <c r="K888" s="345" t="s">
        <v>566</v>
      </c>
      <c r="L888" s="345" t="s">
        <v>566</v>
      </c>
      <c r="M888" s="345" t="s">
        <v>566</v>
      </c>
      <c r="O888" s="776" t="str">
        <f t="shared" si="485"/>
        <v/>
      </c>
      <c r="P888" s="776" t="str">
        <f t="shared" si="486"/>
        <v/>
      </c>
      <c r="Q888" s="776" t="str">
        <f t="shared" si="487"/>
        <v/>
      </c>
    </row>
    <row r="889" spans="1:17" ht="14" customHeight="1">
      <c r="A889" s="543" t="s">
        <v>2402</v>
      </c>
      <c r="B889" s="541" t="s">
        <v>1566</v>
      </c>
      <c r="C889" s="654">
        <v>0</v>
      </c>
      <c r="D889" s="654">
        <v>0</v>
      </c>
      <c r="E889" s="531">
        <f t="shared" si="499"/>
        <v>0</v>
      </c>
      <c r="F889" s="654">
        <v>0</v>
      </c>
      <c r="G889" s="531">
        <f t="shared" si="497"/>
        <v>0</v>
      </c>
      <c r="H889" s="531">
        <f>'Production Budget - DETAILED'!G1023</f>
        <v>0</v>
      </c>
      <c r="I889" s="569">
        <f t="shared" si="498"/>
        <v>0</v>
      </c>
      <c r="J889" s="667"/>
      <c r="K889" s="345" t="s">
        <v>566</v>
      </c>
      <c r="L889" s="345" t="s">
        <v>566</v>
      </c>
      <c r="M889" s="345" t="s">
        <v>566</v>
      </c>
      <c r="O889" s="776" t="str">
        <f t="shared" si="485"/>
        <v/>
      </c>
      <c r="P889" s="776" t="str">
        <f t="shared" si="486"/>
        <v/>
      </c>
      <c r="Q889" s="776" t="str">
        <f t="shared" si="487"/>
        <v/>
      </c>
    </row>
    <row r="890" spans="1:17" ht="14" customHeight="1">
      <c r="A890" s="543" t="s">
        <v>2403</v>
      </c>
      <c r="B890" s="541" t="s">
        <v>1567</v>
      </c>
      <c r="C890" s="654">
        <v>0</v>
      </c>
      <c r="D890" s="654">
        <v>0</v>
      </c>
      <c r="E890" s="531">
        <f t="shared" si="499"/>
        <v>0</v>
      </c>
      <c r="F890" s="654">
        <v>0</v>
      </c>
      <c r="G890" s="531">
        <f t="shared" si="497"/>
        <v>0</v>
      </c>
      <c r="H890" s="531">
        <f>'Production Budget - DETAILED'!G1024</f>
        <v>0</v>
      </c>
      <c r="I890" s="569">
        <f t="shared" si="498"/>
        <v>0</v>
      </c>
      <c r="J890" s="667"/>
      <c r="K890" s="345" t="s">
        <v>566</v>
      </c>
      <c r="L890" s="345" t="s">
        <v>566</v>
      </c>
      <c r="M890" s="345" t="s">
        <v>566</v>
      </c>
      <c r="O890" s="776" t="str">
        <f t="shared" si="485"/>
        <v/>
      </c>
      <c r="P890" s="776" t="str">
        <f t="shared" si="486"/>
        <v/>
      </c>
      <c r="Q890" s="776" t="str">
        <f t="shared" si="487"/>
        <v/>
      </c>
    </row>
    <row r="891" spans="1:17" ht="14" customHeight="1">
      <c r="A891" s="543" t="s">
        <v>2404</v>
      </c>
      <c r="B891" s="541" t="s">
        <v>1568</v>
      </c>
      <c r="C891" s="654">
        <v>0</v>
      </c>
      <c r="D891" s="654">
        <v>0</v>
      </c>
      <c r="E891" s="531">
        <f t="shared" si="499"/>
        <v>0</v>
      </c>
      <c r="F891" s="654">
        <v>0</v>
      </c>
      <c r="G891" s="531">
        <f t="shared" si="497"/>
        <v>0</v>
      </c>
      <c r="H891" s="531">
        <f>'Production Budget - DETAILED'!G1025</f>
        <v>0</v>
      </c>
      <c r="I891" s="569">
        <f t="shared" si="498"/>
        <v>0</v>
      </c>
      <c r="J891" s="667"/>
      <c r="K891" s="345" t="s">
        <v>566</v>
      </c>
      <c r="L891" s="345" t="s">
        <v>566</v>
      </c>
      <c r="M891" s="345" t="s">
        <v>566</v>
      </c>
      <c r="O891" s="776" t="str">
        <f t="shared" si="485"/>
        <v/>
      </c>
      <c r="P891" s="776" t="str">
        <f t="shared" si="486"/>
        <v/>
      </c>
      <c r="Q891" s="776" t="str">
        <f t="shared" si="487"/>
        <v/>
      </c>
    </row>
    <row r="892" spans="1:17" ht="14" customHeight="1">
      <c r="A892" s="543" t="s">
        <v>2405</v>
      </c>
      <c r="B892" s="541" t="s">
        <v>1569</v>
      </c>
      <c r="C892" s="654">
        <v>0</v>
      </c>
      <c r="D892" s="654">
        <v>0</v>
      </c>
      <c r="E892" s="531">
        <f t="shared" si="499"/>
        <v>0</v>
      </c>
      <c r="F892" s="654">
        <v>0</v>
      </c>
      <c r="G892" s="531">
        <f t="shared" si="497"/>
        <v>0</v>
      </c>
      <c r="H892" s="531">
        <f>'Production Budget - DETAILED'!G1026</f>
        <v>0</v>
      </c>
      <c r="I892" s="569">
        <f t="shared" si="498"/>
        <v>0</v>
      </c>
      <c r="J892" s="667"/>
      <c r="K892" s="345" t="s">
        <v>566</v>
      </c>
      <c r="L892" s="345" t="s">
        <v>566</v>
      </c>
      <c r="M892" s="345" t="s">
        <v>566</v>
      </c>
      <c r="O892" s="776" t="str">
        <f t="shared" si="485"/>
        <v/>
      </c>
      <c r="P892" s="776" t="str">
        <f t="shared" si="486"/>
        <v/>
      </c>
      <c r="Q892" s="776" t="str">
        <f t="shared" si="487"/>
        <v/>
      </c>
    </row>
    <row r="893" spans="1:17" ht="14" customHeight="1">
      <c r="A893" s="543" t="s">
        <v>2406</v>
      </c>
      <c r="B893" s="541" t="s">
        <v>1570</v>
      </c>
      <c r="C893" s="654">
        <v>0</v>
      </c>
      <c r="D893" s="654">
        <v>0</v>
      </c>
      <c r="E893" s="531">
        <f t="shared" si="499"/>
        <v>0</v>
      </c>
      <c r="F893" s="654">
        <v>0</v>
      </c>
      <c r="G893" s="531">
        <f t="shared" si="497"/>
        <v>0</v>
      </c>
      <c r="H893" s="531">
        <f>'Production Budget - DETAILED'!G1027</f>
        <v>0</v>
      </c>
      <c r="I893" s="569">
        <f t="shared" si="498"/>
        <v>0</v>
      </c>
      <c r="J893" s="667"/>
      <c r="K893" s="345" t="s">
        <v>566</v>
      </c>
      <c r="L893" s="345" t="s">
        <v>566</v>
      </c>
      <c r="M893" s="345" t="s">
        <v>566</v>
      </c>
      <c r="O893" s="776" t="str">
        <f t="shared" si="485"/>
        <v/>
      </c>
      <c r="P893" s="776" t="str">
        <f t="shared" si="486"/>
        <v/>
      </c>
      <c r="Q893" s="776" t="str">
        <f t="shared" si="487"/>
        <v/>
      </c>
    </row>
    <row r="894" spans="1:17" ht="14" customHeight="1">
      <c r="A894" s="543" t="s">
        <v>2407</v>
      </c>
      <c r="B894" s="541" t="s">
        <v>1571</v>
      </c>
      <c r="C894" s="654">
        <v>0</v>
      </c>
      <c r="D894" s="654">
        <v>0</v>
      </c>
      <c r="E894" s="531">
        <f t="shared" si="499"/>
        <v>0</v>
      </c>
      <c r="F894" s="654">
        <v>0</v>
      </c>
      <c r="G894" s="531">
        <f t="shared" si="497"/>
        <v>0</v>
      </c>
      <c r="H894" s="531">
        <f>'Production Budget - DETAILED'!G1028</f>
        <v>0</v>
      </c>
      <c r="I894" s="569">
        <f t="shared" si="498"/>
        <v>0</v>
      </c>
      <c r="J894" s="667"/>
      <c r="K894" s="345" t="s">
        <v>566</v>
      </c>
      <c r="L894" s="345" t="s">
        <v>566</v>
      </c>
      <c r="M894" s="345" t="s">
        <v>566</v>
      </c>
      <c r="O894" s="776" t="str">
        <f t="shared" si="485"/>
        <v/>
      </c>
      <c r="P894" s="776" t="str">
        <f t="shared" si="486"/>
        <v/>
      </c>
      <c r="Q894" s="776" t="str">
        <f t="shared" si="487"/>
        <v/>
      </c>
    </row>
    <row r="895" spans="1:17" ht="14" customHeight="1">
      <c r="A895" s="543" t="s">
        <v>2982</v>
      </c>
      <c r="B895" s="541" t="s">
        <v>1572</v>
      </c>
      <c r="C895" s="654">
        <v>0</v>
      </c>
      <c r="D895" s="654">
        <v>0</v>
      </c>
      <c r="E895" s="531">
        <f t="shared" si="499"/>
        <v>0</v>
      </c>
      <c r="F895" s="654">
        <v>0</v>
      </c>
      <c r="G895" s="531">
        <f t="shared" si="497"/>
        <v>0</v>
      </c>
      <c r="H895" s="531">
        <f>'Production Budget - DETAILED'!G1029</f>
        <v>0</v>
      </c>
      <c r="I895" s="569">
        <f t="shared" si="498"/>
        <v>0</v>
      </c>
      <c r="J895" s="667"/>
      <c r="K895" s="345" t="s">
        <v>566</v>
      </c>
      <c r="L895" s="345" t="s">
        <v>566</v>
      </c>
      <c r="M895" s="345" t="s">
        <v>566</v>
      </c>
      <c r="O895" s="776" t="str">
        <f t="shared" si="485"/>
        <v/>
      </c>
      <c r="P895" s="776" t="str">
        <f t="shared" si="486"/>
        <v/>
      </c>
      <c r="Q895" s="776" t="str">
        <f t="shared" si="487"/>
        <v/>
      </c>
    </row>
    <row r="896" spans="1:17" ht="14" customHeight="1">
      <c r="A896" s="543" t="s">
        <v>2408</v>
      </c>
      <c r="B896" s="541" t="s">
        <v>1573</v>
      </c>
      <c r="C896" s="654">
        <v>0</v>
      </c>
      <c r="D896" s="654">
        <v>0</v>
      </c>
      <c r="E896" s="531">
        <f t="shared" si="499"/>
        <v>0</v>
      </c>
      <c r="F896" s="654">
        <v>0</v>
      </c>
      <c r="G896" s="531">
        <f t="shared" si="497"/>
        <v>0</v>
      </c>
      <c r="H896" s="531">
        <f>'Production Budget - DETAILED'!G1030</f>
        <v>0</v>
      </c>
      <c r="I896" s="569">
        <f t="shared" si="498"/>
        <v>0</v>
      </c>
      <c r="J896" s="667"/>
      <c r="K896" s="345" t="s">
        <v>566</v>
      </c>
      <c r="L896" s="345" t="s">
        <v>566</v>
      </c>
      <c r="M896" s="345" t="s">
        <v>566</v>
      </c>
      <c r="O896" s="776" t="str">
        <f t="shared" si="485"/>
        <v/>
      </c>
      <c r="P896" s="776" t="str">
        <f t="shared" si="486"/>
        <v/>
      </c>
      <c r="Q896" s="776" t="str">
        <f t="shared" si="487"/>
        <v/>
      </c>
    </row>
    <row r="897" spans="1:17" ht="27" customHeight="1">
      <c r="A897" s="543" t="s">
        <v>2409</v>
      </c>
      <c r="B897" s="541" t="s">
        <v>1574</v>
      </c>
      <c r="C897" s="654">
        <v>0</v>
      </c>
      <c r="D897" s="654">
        <v>0</v>
      </c>
      <c r="E897" s="531">
        <f>+C897+D897</f>
        <v>0</v>
      </c>
      <c r="F897" s="654">
        <v>0</v>
      </c>
      <c r="G897" s="531">
        <f t="shared" si="497"/>
        <v>0</v>
      </c>
      <c r="H897" s="531">
        <f>'Production Budget - DETAILED'!G1031</f>
        <v>0</v>
      </c>
      <c r="I897" s="569">
        <f>+H897-G897</f>
        <v>0</v>
      </c>
      <c r="J897" s="667"/>
      <c r="K897" s="345" t="s">
        <v>566</v>
      </c>
      <c r="L897" s="345" t="s">
        <v>566</v>
      </c>
      <c r="M897" s="345" t="s">
        <v>566</v>
      </c>
      <c r="O897" s="776" t="str">
        <f t="shared" si="485"/>
        <v/>
      </c>
      <c r="P897" s="776" t="str">
        <f t="shared" si="486"/>
        <v/>
      </c>
      <c r="Q897" s="776" t="str">
        <f t="shared" si="487"/>
        <v/>
      </c>
    </row>
    <row r="898" spans="1:17" ht="14" customHeight="1">
      <c r="A898" s="543" t="s">
        <v>2410</v>
      </c>
      <c r="B898" s="541" t="s">
        <v>1575</v>
      </c>
      <c r="C898" s="654">
        <v>0</v>
      </c>
      <c r="D898" s="654">
        <v>0</v>
      </c>
      <c r="E898" s="531">
        <f>+C898+D898</f>
        <v>0</v>
      </c>
      <c r="F898" s="654">
        <v>0</v>
      </c>
      <c r="G898" s="531">
        <f t="shared" si="497"/>
        <v>0</v>
      </c>
      <c r="H898" s="531">
        <f>'Production Budget - DETAILED'!G1032</f>
        <v>0</v>
      </c>
      <c r="I898" s="569">
        <f t="shared" si="498"/>
        <v>0</v>
      </c>
      <c r="J898" s="667"/>
      <c r="K898" s="345" t="s">
        <v>566</v>
      </c>
      <c r="L898" s="345" t="s">
        <v>566</v>
      </c>
      <c r="M898" s="345" t="s">
        <v>566</v>
      </c>
      <c r="O898" s="776" t="str">
        <f t="shared" si="485"/>
        <v/>
      </c>
      <c r="P898" s="776" t="str">
        <f t="shared" si="486"/>
        <v/>
      </c>
      <c r="Q898" s="776" t="str">
        <f t="shared" si="487"/>
        <v/>
      </c>
    </row>
    <row r="899" spans="1:17" ht="14" customHeight="1">
      <c r="A899" s="543" t="s">
        <v>2411</v>
      </c>
      <c r="B899" s="541" t="s">
        <v>1703</v>
      </c>
      <c r="C899" s="654">
        <v>0</v>
      </c>
      <c r="D899" s="654">
        <v>0</v>
      </c>
      <c r="E899" s="531">
        <f>+C899+D899</f>
        <v>0</v>
      </c>
      <c r="F899" s="654">
        <v>0</v>
      </c>
      <c r="G899" s="531">
        <f t="shared" ref="G899" si="500">+E899+F899</f>
        <v>0</v>
      </c>
      <c r="H899" s="531">
        <f>'Production Budget - DETAILED'!G1033</f>
        <v>0</v>
      </c>
      <c r="I899" s="569">
        <f t="shared" ref="I899" si="501">+H899-G899</f>
        <v>0</v>
      </c>
      <c r="J899" s="667"/>
      <c r="K899" s="345" t="s">
        <v>566</v>
      </c>
      <c r="L899" s="345" t="s">
        <v>566</v>
      </c>
      <c r="M899" s="345" t="s">
        <v>566</v>
      </c>
      <c r="O899" s="776" t="str">
        <f t="shared" ref="O899" si="502">IF(OR(K899="Oui",K899="Yes"),G899,"")</f>
        <v/>
      </c>
      <c r="P899" s="776" t="str">
        <f t="shared" ref="P899" si="503">IF(OR(L899="Oui",L899="Yes"),G899,"")</f>
        <v/>
      </c>
      <c r="Q899" s="776" t="str">
        <f t="shared" ref="Q899" si="504">IF(OR(M899="Oui",M899="Yes"),G899,"")</f>
        <v/>
      </c>
    </row>
    <row r="900" spans="1:17" ht="14" customHeight="1">
      <c r="A900" s="543" t="s">
        <v>2412</v>
      </c>
      <c r="B900" s="541" t="s">
        <v>1577</v>
      </c>
      <c r="C900" s="654">
        <v>0</v>
      </c>
      <c r="D900" s="654">
        <v>0</v>
      </c>
      <c r="E900" s="531">
        <f>+C900+D900</f>
        <v>0</v>
      </c>
      <c r="F900" s="654">
        <v>0</v>
      </c>
      <c r="G900" s="531">
        <f t="shared" si="497"/>
        <v>0</v>
      </c>
      <c r="H900" s="531">
        <f>'Production Budget - DETAILED'!G1034</f>
        <v>0</v>
      </c>
      <c r="I900" s="569">
        <f t="shared" si="498"/>
        <v>0</v>
      </c>
      <c r="J900" s="667"/>
      <c r="K900" s="345" t="s">
        <v>566</v>
      </c>
      <c r="L900" s="345" t="s">
        <v>566</v>
      </c>
      <c r="M900" s="345" t="s">
        <v>566</v>
      </c>
      <c r="O900" s="776" t="str">
        <f t="shared" si="485"/>
        <v/>
      </c>
      <c r="P900" s="776" t="str">
        <f t="shared" si="486"/>
        <v/>
      </c>
      <c r="Q900" s="776" t="str">
        <f t="shared" si="487"/>
        <v/>
      </c>
    </row>
    <row r="901" spans="1:17" ht="14" customHeight="1">
      <c r="A901" s="543" t="s">
        <v>2413</v>
      </c>
      <c r="B901" s="466" t="s">
        <v>897</v>
      </c>
      <c r="C901" s="654">
        <v>0</v>
      </c>
      <c r="D901" s="654">
        <v>0</v>
      </c>
      <c r="E901" s="531">
        <f t="shared" si="499"/>
        <v>0</v>
      </c>
      <c r="F901" s="654">
        <v>0</v>
      </c>
      <c r="G901" s="531">
        <f t="shared" si="497"/>
        <v>0</v>
      </c>
      <c r="H901" s="531">
        <f>'Production Budget - DETAILED'!G1035</f>
        <v>0</v>
      </c>
      <c r="I901" s="569">
        <f t="shared" si="498"/>
        <v>0</v>
      </c>
      <c r="J901" s="667"/>
      <c r="K901" s="345" t="s">
        <v>566</v>
      </c>
      <c r="L901" s="345" t="s">
        <v>566</v>
      </c>
      <c r="M901" s="345" t="s">
        <v>566</v>
      </c>
      <c r="O901" s="776" t="str">
        <f t="shared" si="485"/>
        <v/>
      </c>
      <c r="P901" s="776" t="str">
        <f t="shared" si="486"/>
        <v/>
      </c>
      <c r="Q901" s="776" t="str">
        <f t="shared" si="487"/>
        <v/>
      </c>
    </row>
    <row r="902" spans="1:17" ht="14" customHeight="1">
      <c r="A902" s="543" t="s">
        <v>2249</v>
      </c>
      <c r="B902" s="534" t="s">
        <v>2414</v>
      </c>
      <c r="C902" s="535">
        <f t="shared" ref="C902:H902" si="505">SUM(C884:C901)</f>
        <v>0</v>
      </c>
      <c r="D902" s="535">
        <f t="shared" si="505"/>
        <v>0</v>
      </c>
      <c r="E902" s="535">
        <f t="shared" si="505"/>
        <v>0</v>
      </c>
      <c r="F902" s="535">
        <f t="shared" si="505"/>
        <v>0</v>
      </c>
      <c r="G902" s="535">
        <f t="shared" si="505"/>
        <v>0</v>
      </c>
      <c r="H902" s="535">
        <f t="shared" si="505"/>
        <v>0</v>
      </c>
      <c r="I902" s="831">
        <f>+H902-G902</f>
        <v>0</v>
      </c>
      <c r="J902" s="738"/>
      <c r="K902" s="738"/>
      <c r="L902" s="738"/>
      <c r="M902" s="738"/>
      <c r="N902" s="738"/>
      <c r="O902" s="783"/>
      <c r="P902" s="783"/>
      <c r="Q902" s="783"/>
    </row>
    <row r="903" spans="1:17" ht="14" customHeight="1">
      <c r="A903" s="543"/>
      <c r="B903" s="536"/>
      <c r="C903" s="537"/>
      <c r="D903" s="537"/>
      <c r="E903" s="537"/>
      <c r="F903" s="537"/>
      <c r="G903" s="537"/>
      <c r="H903" s="537"/>
      <c r="I903" s="832"/>
      <c r="J903" s="468"/>
      <c r="K903" s="468"/>
      <c r="L903" s="468"/>
      <c r="M903" s="468"/>
      <c r="N903" s="468"/>
      <c r="O903" s="782"/>
      <c r="P903" s="782"/>
      <c r="Q903" s="782"/>
    </row>
    <row r="904" spans="1:17" ht="14" customHeight="1">
      <c r="A904" s="524" t="s">
        <v>2415</v>
      </c>
      <c r="B904" s="525" t="s">
        <v>1579</v>
      </c>
      <c r="C904" s="526"/>
      <c r="D904" s="537"/>
      <c r="E904" s="537"/>
      <c r="F904" s="537"/>
      <c r="G904" s="537"/>
      <c r="H904" s="537"/>
      <c r="I904" s="832"/>
      <c r="J904" s="468"/>
      <c r="K904" s="468"/>
      <c r="L904" s="468"/>
      <c r="M904" s="468"/>
      <c r="N904" s="468"/>
      <c r="O904" s="782"/>
      <c r="P904" s="782"/>
      <c r="Q904" s="782"/>
    </row>
    <row r="905" spans="1:17" ht="14" customHeight="1">
      <c r="A905" s="543" t="s">
        <v>2416</v>
      </c>
      <c r="B905" s="541" t="s">
        <v>2719</v>
      </c>
      <c r="C905" s="654">
        <v>0</v>
      </c>
      <c r="D905" s="654">
        <v>0</v>
      </c>
      <c r="E905" s="531">
        <f>+C905+D905</f>
        <v>0</v>
      </c>
      <c r="F905" s="654">
        <v>0</v>
      </c>
      <c r="G905" s="531">
        <f t="shared" ref="G905:G924" si="506">+E905+F905</f>
        <v>0</v>
      </c>
      <c r="H905" s="531">
        <f>'Production Budget - DETAILED'!G1040</f>
        <v>0</v>
      </c>
      <c r="I905" s="569">
        <f t="shared" ref="I905:I924" si="507">+H905-G905</f>
        <v>0</v>
      </c>
      <c r="J905" s="667"/>
      <c r="K905" s="345" t="s">
        <v>566</v>
      </c>
      <c r="L905" s="345" t="s">
        <v>566</v>
      </c>
      <c r="M905" s="345" t="s">
        <v>566</v>
      </c>
      <c r="O905" s="776" t="str">
        <f t="shared" si="485"/>
        <v/>
      </c>
      <c r="P905" s="776" t="str">
        <f t="shared" si="486"/>
        <v/>
      </c>
      <c r="Q905" s="776" t="str">
        <f t="shared" si="487"/>
        <v/>
      </c>
    </row>
    <row r="906" spans="1:17" ht="14" customHeight="1">
      <c r="A906" s="543" t="s">
        <v>2417</v>
      </c>
      <c r="B906" s="541" t="s">
        <v>2720</v>
      </c>
      <c r="C906" s="654">
        <v>0</v>
      </c>
      <c r="D906" s="654">
        <v>0</v>
      </c>
      <c r="E906" s="531">
        <f t="shared" ref="E906:E924" si="508">+C906+D906</f>
        <v>0</v>
      </c>
      <c r="F906" s="654">
        <v>0</v>
      </c>
      <c r="G906" s="531">
        <f t="shared" si="506"/>
        <v>0</v>
      </c>
      <c r="H906" s="531">
        <f>'Production Budget - DETAILED'!G1041</f>
        <v>0</v>
      </c>
      <c r="I906" s="569">
        <f t="shared" si="507"/>
        <v>0</v>
      </c>
      <c r="J906" s="667"/>
      <c r="K906" s="345" t="s">
        <v>566</v>
      </c>
      <c r="L906" s="345" t="s">
        <v>566</v>
      </c>
      <c r="M906" s="345" t="s">
        <v>566</v>
      </c>
      <c r="O906" s="776" t="str">
        <f t="shared" si="485"/>
        <v/>
      </c>
      <c r="P906" s="776" t="str">
        <f t="shared" si="486"/>
        <v/>
      </c>
      <c r="Q906" s="776" t="str">
        <f t="shared" si="487"/>
        <v/>
      </c>
    </row>
    <row r="907" spans="1:17" ht="14" customHeight="1">
      <c r="A907" s="543" t="s">
        <v>2418</v>
      </c>
      <c r="B907" s="541" t="s">
        <v>2721</v>
      </c>
      <c r="C907" s="654">
        <v>0</v>
      </c>
      <c r="D907" s="654">
        <v>0</v>
      </c>
      <c r="E907" s="531">
        <f t="shared" si="508"/>
        <v>0</v>
      </c>
      <c r="F907" s="654">
        <v>0</v>
      </c>
      <c r="G907" s="531">
        <f t="shared" si="506"/>
        <v>0</v>
      </c>
      <c r="H907" s="531">
        <f>'Production Budget - DETAILED'!G1042</f>
        <v>0</v>
      </c>
      <c r="I907" s="569">
        <f t="shared" si="507"/>
        <v>0</v>
      </c>
      <c r="J907" s="667"/>
      <c r="K907" s="345" t="s">
        <v>566</v>
      </c>
      <c r="L907" s="345" t="s">
        <v>566</v>
      </c>
      <c r="M907" s="345" t="s">
        <v>566</v>
      </c>
      <c r="O907" s="776" t="str">
        <f t="shared" si="485"/>
        <v/>
      </c>
      <c r="P907" s="776" t="str">
        <f t="shared" si="486"/>
        <v/>
      </c>
      <c r="Q907" s="776" t="str">
        <f t="shared" si="487"/>
        <v/>
      </c>
    </row>
    <row r="908" spans="1:17" ht="14" customHeight="1">
      <c r="A908" s="543" t="s">
        <v>2419</v>
      </c>
      <c r="B908" s="541" t="s">
        <v>2722</v>
      </c>
      <c r="C908" s="654">
        <v>0</v>
      </c>
      <c r="D908" s="654">
        <v>0</v>
      </c>
      <c r="E908" s="531">
        <f t="shared" si="508"/>
        <v>0</v>
      </c>
      <c r="F908" s="654">
        <v>0</v>
      </c>
      <c r="G908" s="531">
        <f t="shared" si="506"/>
        <v>0</v>
      </c>
      <c r="H908" s="531">
        <f>'Production Budget - DETAILED'!G1043</f>
        <v>0</v>
      </c>
      <c r="I908" s="569">
        <f t="shared" si="507"/>
        <v>0</v>
      </c>
      <c r="J908" s="667"/>
      <c r="K908" s="345" t="s">
        <v>566</v>
      </c>
      <c r="L908" s="345" t="s">
        <v>566</v>
      </c>
      <c r="M908" s="345" t="s">
        <v>566</v>
      </c>
      <c r="O908" s="776" t="str">
        <f t="shared" si="485"/>
        <v/>
      </c>
      <c r="P908" s="776" t="str">
        <f t="shared" si="486"/>
        <v/>
      </c>
      <c r="Q908" s="776" t="str">
        <f t="shared" si="487"/>
        <v/>
      </c>
    </row>
    <row r="909" spans="1:17" ht="14" customHeight="1">
      <c r="A909" s="543" t="s">
        <v>2420</v>
      </c>
      <c r="B909" s="541" t="s">
        <v>2723</v>
      </c>
      <c r="C909" s="654">
        <v>0</v>
      </c>
      <c r="D909" s="654">
        <v>0</v>
      </c>
      <c r="E909" s="531">
        <f t="shared" si="508"/>
        <v>0</v>
      </c>
      <c r="F909" s="654">
        <v>0</v>
      </c>
      <c r="G909" s="531">
        <f t="shared" si="506"/>
        <v>0</v>
      </c>
      <c r="H909" s="531">
        <f>'Production Budget - DETAILED'!G1044</f>
        <v>0</v>
      </c>
      <c r="I909" s="569">
        <f t="shared" si="507"/>
        <v>0</v>
      </c>
      <c r="J909" s="667"/>
      <c r="K909" s="345" t="s">
        <v>566</v>
      </c>
      <c r="L909" s="345" t="s">
        <v>566</v>
      </c>
      <c r="M909" s="345" t="s">
        <v>566</v>
      </c>
      <c r="O909" s="776" t="str">
        <f t="shared" ref="O909:O987" si="509">IF(OR(K909="Oui",K909="Yes"),G909,"")</f>
        <v/>
      </c>
      <c r="P909" s="776" t="str">
        <f t="shared" ref="P909:P987" si="510">IF(OR(L909="Oui",L909="Yes"),G909,"")</f>
        <v/>
      </c>
      <c r="Q909" s="776" t="str">
        <f t="shared" ref="Q909:Q987" si="511">IF(OR(M909="Oui",M909="Yes"),G909,"")</f>
        <v/>
      </c>
    </row>
    <row r="910" spans="1:17" ht="14" customHeight="1">
      <c r="A910" s="543" t="s">
        <v>2421</v>
      </c>
      <c r="B910" s="541" t="s">
        <v>2724</v>
      </c>
      <c r="C910" s="654">
        <v>0</v>
      </c>
      <c r="D910" s="654">
        <v>0</v>
      </c>
      <c r="E910" s="531">
        <f t="shared" si="508"/>
        <v>0</v>
      </c>
      <c r="F910" s="654">
        <v>0</v>
      </c>
      <c r="G910" s="531">
        <f t="shared" si="506"/>
        <v>0</v>
      </c>
      <c r="H910" s="531">
        <f>'Production Budget - DETAILED'!G1047</f>
        <v>0</v>
      </c>
      <c r="I910" s="569">
        <f t="shared" si="507"/>
        <v>0</v>
      </c>
      <c r="J910" s="667"/>
      <c r="K910" s="345" t="s">
        <v>566</v>
      </c>
      <c r="L910" s="345" t="s">
        <v>566</v>
      </c>
      <c r="M910" s="345" t="s">
        <v>566</v>
      </c>
      <c r="O910" s="776" t="str">
        <f t="shared" si="509"/>
        <v/>
      </c>
      <c r="P910" s="776" t="str">
        <f t="shared" si="510"/>
        <v/>
      </c>
      <c r="Q910" s="776" t="str">
        <f t="shared" si="511"/>
        <v/>
      </c>
    </row>
    <row r="911" spans="1:17" ht="14" customHeight="1">
      <c r="A911" s="543" t="s">
        <v>2422</v>
      </c>
      <c r="B911" s="541" t="s">
        <v>2725</v>
      </c>
      <c r="C911" s="654">
        <v>0</v>
      </c>
      <c r="D911" s="654">
        <v>0</v>
      </c>
      <c r="E911" s="531">
        <f t="shared" si="508"/>
        <v>0</v>
      </c>
      <c r="F911" s="654">
        <v>0</v>
      </c>
      <c r="G911" s="531">
        <f t="shared" si="506"/>
        <v>0</v>
      </c>
      <c r="H911" s="531">
        <f>'Production Budget - DETAILED'!G1048</f>
        <v>0</v>
      </c>
      <c r="I911" s="569">
        <f t="shared" si="507"/>
        <v>0</v>
      </c>
      <c r="J911" s="667"/>
      <c r="K911" s="345" t="s">
        <v>566</v>
      </c>
      <c r="L911" s="345" t="s">
        <v>566</v>
      </c>
      <c r="M911" s="345" t="s">
        <v>566</v>
      </c>
      <c r="O911" s="776" t="str">
        <f t="shared" si="509"/>
        <v/>
      </c>
      <c r="P911" s="776" t="str">
        <f t="shared" si="510"/>
        <v/>
      </c>
      <c r="Q911" s="776" t="str">
        <f t="shared" si="511"/>
        <v/>
      </c>
    </row>
    <row r="912" spans="1:17" ht="14" customHeight="1">
      <c r="A912" s="543" t="s">
        <v>2423</v>
      </c>
      <c r="B912" s="541" t="s">
        <v>2726</v>
      </c>
      <c r="C912" s="654">
        <v>0</v>
      </c>
      <c r="D912" s="654">
        <v>0</v>
      </c>
      <c r="E912" s="531">
        <f t="shared" si="508"/>
        <v>0</v>
      </c>
      <c r="F912" s="654">
        <v>0</v>
      </c>
      <c r="G912" s="531">
        <f t="shared" si="506"/>
        <v>0</v>
      </c>
      <c r="H912" s="531">
        <f>'Production Budget - DETAILED'!G1049</f>
        <v>0</v>
      </c>
      <c r="I912" s="569">
        <f t="shared" si="507"/>
        <v>0</v>
      </c>
      <c r="J912" s="667"/>
      <c r="K912" s="345" t="s">
        <v>566</v>
      </c>
      <c r="L912" s="345" t="s">
        <v>566</v>
      </c>
      <c r="M912" s="345" t="s">
        <v>566</v>
      </c>
      <c r="O912" s="776" t="str">
        <f t="shared" si="509"/>
        <v/>
      </c>
      <c r="P912" s="776" t="str">
        <f t="shared" si="510"/>
        <v/>
      </c>
      <c r="Q912" s="776" t="str">
        <f t="shared" si="511"/>
        <v/>
      </c>
    </row>
    <row r="913" spans="1:17" ht="14" customHeight="1">
      <c r="A913" s="543" t="s">
        <v>2424</v>
      </c>
      <c r="B913" s="541" t="s">
        <v>2713</v>
      </c>
      <c r="C913" s="654">
        <v>0</v>
      </c>
      <c r="D913" s="654">
        <v>0</v>
      </c>
      <c r="E913" s="531">
        <f t="shared" si="508"/>
        <v>0</v>
      </c>
      <c r="F913" s="654">
        <v>0</v>
      </c>
      <c r="G913" s="531">
        <f t="shared" si="506"/>
        <v>0</v>
      </c>
      <c r="H913" s="531">
        <f>'Production Budget - DETAILED'!G1050</f>
        <v>0</v>
      </c>
      <c r="I913" s="569">
        <f t="shared" si="507"/>
        <v>0</v>
      </c>
      <c r="J913" s="667"/>
      <c r="K913" s="345" t="s">
        <v>566</v>
      </c>
      <c r="L913" s="345" t="s">
        <v>566</v>
      </c>
      <c r="M913" s="345" t="s">
        <v>566</v>
      </c>
      <c r="O913" s="776" t="str">
        <f t="shared" si="509"/>
        <v/>
      </c>
      <c r="P913" s="776" t="str">
        <f t="shared" si="510"/>
        <v/>
      </c>
      <c r="Q913" s="776" t="str">
        <f t="shared" si="511"/>
        <v/>
      </c>
    </row>
    <row r="914" spans="1:17" ht="14" customHeight="1">
      <c r="A914" s="543" t="s">
        <v>2425</v>
      </c>
      <c r="B914" s="541" t="s">
        <v>2727</v>
      </c>
      <c r="C914" s="654">
        <v>0</v>
      </c>
      <c r="D914" s="654">
        <v>0</v>
      </c>
      <c r="E914" s="531">
        <f t="shared" si="508"/>
        <v>0</v>
      </c>
      <c r="F914" s="654">
        <v>0</v>
      </c>
      <c r="G914" s="531">
        <f t="shared" si="506"/>
        <v>0</v>
      </c>
      <c r="H914" s="531">
        <f>'Production Budget - DETAILED'!G1053</f>
        <v>0</v>
      </c>
      <c r="I914" s="569">
        <f t="shared" si="507"/>
        <v>0</v>
      </c>
      <c r="J914" s="667"/>
      <c r="K914" s="345" t="s">
        <v>566</v>
      </c>
      <c r="L914" s="345" t="s">
        <v>566</v>
      </c>
      <c r="M914" s="345" t="s">
        <v>566</v>
      </c>
      <c r="O914" s="776" t="str">
        <f t="shared" si="509"/>
        <v/>
      </c>
      <c r="P914" s="776" t="str">
        <f t="shared" si="510"/>
        <v/>
      </c>
      <c r="Q914" s="776" t="str">
        <f t="shared" si="511"/>
        <v/>
      </c>
    </row>
    <row r="915" spans="1:17" ht="14" customHeight="1">
      <c r="A915" s="543" t="s">
        <v>2426</v>
      </c>
      <c r="B915" s="541" t="s">
        <v>2728</v>
      </c>
      <c r="C915" s="654">
        <v>0</v>
      </c>
      <c r="D915" s="654">
        <v>0</v>
      </c>
      <c r="E915" s="531">
        <f t="shared" si="508"/>
        <v>0</v>
      </c>
      <c r="F915" s="654">
        <v>0</v>
      </c>
      <c r="G915" s="531">
        <f t="shared" si="506"/>
        <v>0</v>
      </c>
      <c r="H915" s="531">
        <f>'Production Budget - DETAILED'!G1054</f>
        <v>0</v>
      </c>
      <c r="I915" s="569">
        <f t="shared" si="507"/>
        <v>0</v>
      </c>
      <c r="J915" s="667"/>
      <c r="K915" s="345" t="s">
        <v>566</v>
      </c>
      <c r="L915" s="345" t="s">
        <v>566</v>
      </c>
      <c r="M915" s="345" t="s">
        <v>566</v>
      </c>
      <c r="O915" s="776" t="str">
        <f t="shared" si="509"/>
        <v/>
      </c>
      <c r="P915" s="776" t="str">
        <f t="shared" si="510"/>
        <v/>
      </c>
      <c r="Q915" s="776" t="str">
        <f t="shared" si="511"/>
        <v/>
      </c>
    </row>
    <row r="916" spans="1:17" ht="14" customHeight="1">
      <c r="A916" s="543" t="s">
        <v>2427</v>
      </c>
      <c r="B916" s="541" t="s">
        <v>2729</v>
      </c>
      <c r="C916" s="654">
        <v>0</v>
      </c>
      <c r="D916" s="654">
        <v>0</v>
      </c>
      <c r="E916" s="531">
        <f t="shared" si="508"/>
        <v>0</v>
      </c>
      <c r="F916" s="654">
        <v>0</v>
      </c>
      <c r="G916" s="531">
        <f t="shared" si="506"/>
        <v>0</v>
      </c>
      <c r="H916" s="531">
        <f>'Production Budget - DETAILED'!G1055</f>
        <v>0</v>
      </c>
      <c r="I916" s="569">
        <f t="shared" si="507"/>
        <v>0</v>
      </c>
      <c r="J916" s="667"/>
      <c r="K916" s="345" t="s">
        <v>566</v>
      </c>
      <c r="L916" s="345" t="s">
        <v>566</v>
      </c>
      <c r="M916" s="345" t="s">
        <v>566</v>
      </c>
      <c r="O916" s="776" t="str">
        <f t="shared" si="509"/>
        <v/>
      </c>
      <c r="P916" s="776" t="str">
        <f t="shared" si="510"/>
        <v/>
      </c>
      <c r="Q916" s="776" t="str">
        <f t="shared" si="511"/>
        <v/>
      </c>
    </row>
    <row r="917" spans="1:17" ht="14" customHeight="1">
      <c r="A917" s="543" t="s">
        <v>2428</v>
      </c>
      <c r="B917" s="541" t="s">
        <v>517</v>
      </c>
      <c r="C917" s="654">
        <v>0</v>
      </c>
      <c r="D917" s="654">
        <v>0</v>
      </c>
      <c r="E917" s="531">
        <f t="shared" si="508"/>
        <v>0</v>
      </c>
      <c r="F917" s="654">
        <v>0</v>
      </c>
      <c r="G917" s="531">
        <f t="shared" si="506"/>
        <v>0</v>
      </c>
      <c r="H917" s="531">
        <f>'Production Budget - DETAILED'!G1056</f>
        <v>0</v>
      </c>
      <c r="I917" s="569">
        <f t="shared" si="507"/>
        <v>0</v>
      </c>
      <c r="J917" s="667"/>
      <c r="K917" s="345" t="s">
        <v>566</v>
      </c>
      <c r="L917" s="345" t="s">
        <v>566</v>
      </c>
      <c r="M917" s="345" t="s">
        <v>566</v>
      </c>
      <c r="O917" s="776" t="str">
        <f t="shared" si="509"/>
        <v/>
      </c>
      <c r="P917" s="776" t="str">
        <f t="shared" si="510"/>
        <v/>
      </c>
      <c r="Q917" s="776" t="str">
        <f t="shared" si="511"/>
        <v/>
      </c>
    </row>
    <row r="918" spans="1:17" ht="14" customHeight="1">
      <c r="A918" s="543" t="s">
        <v>2429</v>
      </c>
      <c r="B918" s="541" t="s">
        <v>2730</v>
      </c>
      <c r="C918" s="654">
        <v>0</v>
      </c>
      <c r="D918" s="654">
        <v>0</v>
      </c>
      <c r="E918" s="531">
        <f t="shared" si="508"/>
        <v>0</v>
      </c>
      <c r="F918" s="654">
        <v>0</v>
      </c>
      <c r="G918" s="531">
        <f t="shared" si="506"/>
        <v>0</v>
      </c>
      <c r="H918" s="531">
        <f>'Production Budget - DETAILED'!G1059</f>
        <v>0</v>
      </c>
      <c r="I918" s="569">
        <f t="shared" si="507"/>
        <v>0</v>
      </c>
      <c r="J918" s="667"/>
      <c r="K918" s="345" t="s">
        <v>566</v>
      </c>
      <c r="L918" s="345" t="s">
        <v>566</v>
      </c>
      <c r="M918" s="345" t="s">
        <v>566</v>
      </c>
      <c r="O918" s="776" t="str">
        <f t="shared" si="509"/>
        <v/>
      </c>
      <c r="P918" s="776" t="str">
        <f t="shared" si="510"/>
        <v/>
      </c>
      <c r="Q918" s="776" t="str">
        <f t="shared" si="511"/>
        <v/>
      </c>
    </row>
    <row r="919" spans="1:17" ht="14" customHeight="1">
      <c r="A919" s="543" t="s">
        <v>2430</v>
      </c>
      <c r="B919" s="541" t="s">
        <v>2731</v>
      </c>
      <c r="C919" s="654">
        <v>0</v>
      </c>
      <c r="D919" s="654">
        <v>0</v>
      </c>
      <c r="E919" s="531">
        <f t="shared" si="508"/>
        <v>0</v>
      </c>
      <c r="F919" s="654">
        <v>0</v>
      </c>
      <c r="G919" s="531">
        <f t="shared" si="506"/>
        <v>0</v>
      </c>
      <c r="H919" s="531">
        <f>'Production Budget - DETAILED'!G1060</f>
        <v>0</v>
      </c>
      <c r="I919" s="569">
        <f t="shared" si="507"/>
        <v>0</v>
      </c>
      <c r="J919" s="667"/>
      <c r="K919" s="345" t="s">
        <v>566</v>
      </c>
      <c r="L919" s="345" t="s">
        <v>566</v>
      </c>
      <c r="M919" s="345" t="s">
        <v>566</v>
      </c>
      <c r="O919" s="776" t="str">
        <f t="shared" si="509"/>
        <v/>
      </c>
      <c r="P919" s="776" t="str">
        <f t="shared" si="510"/>
        <v/>
      </c>
      <c r="Q919" s="776" t="str">
        <f t="shared" si="511"/>
        <v/>
      </c>
    </row>
    <row r="920" spans="1:17" ht="14" customHeight="1">
      <c r="A920" s="543" t="s">
        <v>2431</v>
      </c>
      <c r="B920" s="541" t="s">
        <v>2714</v>
      </c>
      <c r="C920" s="654">
        <v>0</v>
      </c>
      <c r="D920" s="654">
        <v>0</v>
      </c>
      <c r="E920" s="531">
        <f>+C920+D920</f>
        <v>0</v>
      </c>
      <c r="F920" s="654">
        <v>0</v>
      </c>
      <c r="G920" s="531">
        <f t="shared" si="506"/>
        <v>0</v>
      </c>
      <c r="H920" s="531">
        <f>'Production Budget - DETAILED'!G1061</f>
        <v>0</v>
      </c>
      <c r="I920" s="569">
        <f t="shared" si="507"/>
        <v>0</v>
      </c>
      <c r="J920" s="667"/>
      <c r="K920" s="345" t="s">
        <v>566</v>
      </c>
      <c r="L920" s="345" t="s">
        <v>566</v>
      </c>
      <c r="M920" s="345" t="s">
        <v>566</v>
      </c>
      <c r="O920" s="776" t="str">
        <f t="shared" si="509"/>
        <v/>
      </c>
      <c r="P920" s="776" t="str">
        <f t="shared" si="510"/>
        <v/>
      </c>
      <c r="Q920" s="776" t="str">
        <f t="shared" si="511"/>
        <v/>
      </c>
    </row>
    <row r="921" spans="1:17" ht="14" customHeight="1">
      <c r="A921" s="543" t="s">
        <v>2432</v>
      </c>
      <c r="B921" s="541" t="s">
        <v>2732</v>
      </c>
      <c r="C921" s="654">
        <v>0</v>
      </c>
      <c r="D921" s="654">
        <v>0</v>
      </c>
      <c r="E921" s="531">
        <f>+C921+D921</f>
        <v>0</v>
      </c>
      <c r="F921" s="654">
        <v>0</v>
      </c>
      <c r="G921" s="531">
        <f t="shared" si="506"/>
        <v>0</v>
      </c>
      <c r="H921" s="531">
        <f>'Production Budget - DETAILED'!G1062</f>
        <v>0</v>
      </c>
      <c r="I921" s="569">
        <f t="shared" si="507"/>
        <v>0</v>
      </c>
      <c r="J921" s="667"/>
      <c r="K921" s="345" t="s">
        <v>566</v>
      </c>
      <c r="L921" s="345" t="s">
        <v>566</v>
      </c>
      <c r="M921" s="345" t="s">
        <v>566</v>
      </c>
      <c r="O921" s="776" t="str">
        <f t="shared" si="509"/>
        <v/>
      </c>
      <c r="P921" s="776" t="str">
        <f t="shared" si="510"/>
        <v/>
      </c>
      <c r="Q921" s="776" t="str">
        <f t="shared" si="511"/>
        <v/>
      </c>
    </row>
    <row r="922" spans="1:17" ht="14" customHeight="1">
      <c r="A922" s="543" t="s">
        <v>2433</v>
      </c>
      <c r="B922" s="541" t="s">
        <v>2733</v>
      </c>
      <c r="C922" s="654">
        <v>0</v>
      </c>
      <c r="D922" s="654">
        <v>0</v>
      </c>
      <c r="E922" s="531">
        <f>+C922+D922</f>
        <v>0</v>
      </c>
      <c r="F922" s="654">
        <v>0</v>
      </c>
      <c r="G922" s="531">
        <f t="shared" si="506"/>
        <v>0</v>
      </c>
      <c r="H922" s="531">
        <f>'Production Budget - DETAILED'!G1065</f>
        <v>0</v>
      </c>
      <c r="I922" s="569">
        <f t="shared" si="507"/>
        <v>0</v>
      </c>
      <c r="J922" s="667"/>
      <c r="K922" s="345" t="s">
        <v>566</v>
      </c>
      <c r="L922" s="345" t="s">
        <v>566</v>
      </c>
      <c r="M922" s="345" t="s">
        <v>566</v>
      </c>
      <c r="O922" s="776" t="str">
        <f t="shared" si="509"/>
        <v/>
      </c>
      <c r="P922" s="776" t="str">
        <f t="shared" si="510"/>
        <v/>
      </c>
      <c r="Q922" s="776" t="str">
        <f t="shared" si="511"/>
        <v/>
      </c>
    </row>
    <row r="923" spans="1:17" ht="15" customHeight="1">
      <c r="A923" s="543" t="s">
        <v>2434</v>
      </c>
      <c r="B923" s="541" t="s">
        <v>2734</v>
      </c>
      <c r="C923" s="654">
        <v>0</v>
      </c>
      <c r="D923" s="654">
        <v>0</v>
      </c>
      <c r="E923" s="531">
        <f>+C923+D923</f>
        <v>0</v>
      </c>
      <c r="F923" s="654">
        <v>0</v>
      </c>
      <c r="G923" s="531">
        <f t="shared" si="506"/>
        <v>0</v>
      </c>
      <c r="H923" s="531">
        <f>'Production Budget - DETAILED'!G1068</f>
        <v>0</v>
      </c>
      <c r="I923" s="569">
        <f t="shared" si="507"/>
        <v>0</v>
      </c>
      <c r="J923" s="667"/>
      <c r="K923" s="345" t="s">
        <v>566</v>
      </c>
      <c r="L923" s="345" t="s">
        <v>566</v>
      </c>
      <c r="M923" s="345" t="s">
        <v>566</v>
      </c>
      <c r="O923" s="776" t="str">
        <f t="shared" si="509"/>
        <v/>
      </c>
      <c r="P923" s="776" t="str">
        <f t="shared" si="510"/>
        <v/>
      </c>
      <c r="Q923" s="776" t="str">
        <f t="shared" si="511"/>
        <v/>
      </c>
    </row>
    <row r="924" spans="1:17" ht="14" customHeight="1">
      <c r="A924" s="543" t="s">
        <v>2435</v>
      </c>
      <c r="B924" s="466" t="s">
        <v>1064</v>
      </c>
      <c r="C924" s="654">
        <v>0</v>
      </c>
      <c r="D924" s="654">
        <v>0</v>
      </c>
      <c r="E924" s="531">
        <f t="shared" si="508"/>
        <v>0</v>
      </c>
      <c r="F924" s="654">
        <v>0</v>
      </c>
      <c r="G924" s="531">
        <f t="shared" si="506"/>
        <v>0</v>
      </c>
      <c r="H924" s="531">
        <f>'Production Budget - DETAILED'!G1071</f>
        <v>0</v>
      </c>
      <c r="I924" s="569">
        <f t="shared" si="507"/>
        <v>0</v>
      </c>
      <c r="J924" s="667"/>
      <c r="K924" s="345" t="s">
        <v>566</v>
      </c>
      <c r="L924" s="345" t="s">
        <v>566</v>
      </c>
      <c r="M924" s="345" t="s">
        <v>566</v>
      </c>
      <c r="O924" s="776" t="str">
        <f t="shared" si="509"/>
        <v/>
      </c>
      <c r="P924" s="776" t="str">
        <f t="shared" si="510"/>
        <v/>
      </c>
      <c r="Q924" s="776" t="str">
        <f t="shared" si="511"/>
        <v/>
      </c>
    </row>
    <row r="925" spans="1:17" ht="14" customHeight="1">
      <c r="A925" s="543" t="s">
        <v>2249</v>
      </c>
      <c r="B925" s="534" t="s">
        <v>2436</v>
      </c>
      <c r="C925" s="535">
        <f t="shared" ref="C925:H925" si="512">SUM(C905:C924)</f>
        <v>0</v>
      </c>
      <c r="D925" s="535">
        <f t="shared" si="512"/>
        <v>0</v>
      </c>
      <c r="E925" s="535">
        <f t="shared" si="512"/>
        <v>0</v>
      </c>
      <c r="F925" s="535">
        <f t="shared" si="512"/>
        <v>0</v>
      </c>
      <c r="G925" s="535">
        <f t="shared" si="512"/>
        <v>0</v>
      </c>
      <c r="H925" s="535">
        <f t="shared" si="512"/>
        <v>0</v>
      </c>
      <c r="I925" s="831">
        <f>+H925-G925</f>
        <v>0</v>
      </c>
      <c r="J925" s="738"/>
      <c r="K925" s="738"/>
      <c r="L925" s="738"/>
      <c r="M925" s="738"/>
      <c r="N925" s="738"/>
      <c r="O925" s="783"/>
      <c r="P925" s="783"/>
      <c r="Q925" s="783"/>
    </row>
    <row r="926" spans="1:17" ht="14" customHeight="1">
      <c r="A926" s="543"/>
      <c r="B926" s="536"/>
      <c r="C926" s="537"/>
      <c r="D926" s="537"/>
      <c r="E926" s="537"/>
      <c r="F926" s="537"/>
      <c r="G926" s="537"/>
      <c r="H926" s="537"/>
      <c r="I926" s="832"/>
      <c r="J926" s="468"/>
      <c r="K926" s="468"/>
      <c r="L926" s="468"/>
      <c r="M926" s="468"/>
      <c r="N926" s="468"/>
      <c r="O926" s="782"/>
      <c r="P926" s="782"/>
      <c r="Q926" s="782"/>
    </row>
    <row r="927" spans="1:17" ht="14" customHeight="1">
      <c r="A927" s="524" t="s">
        <v>2437</v>
      </c>
      <c r="B927" s="525" t="s">
        <v>1602</v>
      </c>
      <c r="C927" s="526"/>
      <c r="D927" s="537"/>
      <c r="E927" s="537"/>
      <c r="F927" s="537"/>
      <c r="G927" s="537"/>
      <c r="H927" s="537"/>
      <c r="I927" s="832"/>
      <c r="J927" s="468"/>
      <c r="K927" s="468"/>
      <c r="L927" s="468"/>
      <c r="M927" s="468"/>
      <c r="N927" s="468"/>
      <c r="O927" s="782"/>
      <c r="P927" s="782"/>
      <c r="Q927" s="782"/>
    </row>
    <row r="928" spans="1:17" ht="14" customHeight="1">
      <c r="A928" s="543" t="s">
        <v>2438</v>
      </c>
      <c r="B928" s="541" t="s">
        <v>1603</v>
      </c>
      <c r="C928" s="654">
        <v>0</v>
      </c>
      <c r="D928" s="654">
        <v>0</v>
      </c>
      <c r="E928" s="531">
        <f>+C928+D928</f>
        <v>0</v>
      </c>
      <c r="F928" s="654">
        <v>0</v>
      </c>
      <c r="G928" s="531">
        <f t="shared" ref="G928:G943" si="513">+E928+F928</f>
        <v>0</v>
      </c>
      <c r="H928" s="531">
        <f>'Production Budget - DETAILED'!G1076</f>
        <v>0</v>
      </c>
      <c r="I928" s="569">
        <f t="shared" ref="I928:I943" si="514">+H928-G928</f>
        <v>0</v>
      </c>
      <c r="J928" s="667"/>
      <c r="K928" s="345" t="s">
        <v>566</v>
      </c>
      <c r="L928" s="345" t="s">
        <v>566</v>
      </c>
      <c r="M928" s="345" t="s">
        <v>566</v>
      </c>
      <c r="O928" s="776" t="str">
        <f t="shared" si="509"/>
        <v/>
      </c>
      <c r="P928" s="776" t="str">
        <f t="shared" si="510"/>
        <v/>
      </c>
      <c r="Q928" s="776" t="str">
        <f t="shared" si="511"/>
        <v/>
      </c>
    </row>
    <row r="929" spans="1:17" ht="14" customHeight="1">
      <c r="A929" s="543" t="s">
        <v>2983</v>
      </c>
      <c r="B929" s="541" t="s">
        <v>1604</v>
      </c>
      <c r="C929" s="654">
        <v>0</v>
      </c>
      <c r="D929" s="654">
        <v>0</v>
      </c>
      <c r="E929" s="531">
        <f t="shared" ref="E929:E943" si="515">+C929+D929</f>
        <v>0</v>
      </c>
      <c r="F929" s="654">
        <v>0</v>
      </c>
      <c r="G929" s="531">
        <f t="shared" si="513"/>
        <v>0</v>
      </c>
      <c r="H929" s="531">
        <f>'Production Budget - DETAILED'!G1077</f>
        <v>0</v>
      </c>
      <c r="I929" s="569">
        <f t="shared" si="514"/>
        <v>0</v>
      </c>
      <c r="J929" s="667"/>
      <c r="K929" s="345" t="s">
        <v>566</v>
      </c>
      <c r="L929" s="345" t="s">
        <v>566</v>
      </c>
      <c r="M929" s="345" t="s">
        <v>566</v>
      </c>
      <c r="O929" s="776" t="str">
        <f t="shared" si="509"/>
        <v/>
      </c>
      <c r="P929" s="776" t="str">
        <f t="shared" si="510"/>
        <v/>
      </c>
      <c r="Q929" s="776" t="str">
        <f t="shared" si="511"/>
        <v/>
      </c>
    </row>
    <row r="930" spans="1:17" ht="14" customHeight="1">
      <c r="A930" s="543" t="s">
        <v>2439</v>
      </c>
      <c r="B930" s="541" t="s">
        <v>1605</v>
      </c>
      <c r="C930" s="654">
        <v>0</v>
      </c>
      <c r="D930" s="654">
        <v>0</v>
      </c>
      <c r="E930" s="531">
        <f t="shared" si="515"/>
        <v>0</v>
      </c>
      <c r="F930" s="654">
        <v>0</v>
      </c>
      <c r="G930" s="531">
        <f t="shared" si="513"/>
        <v>0</v>
      </c>
      <c r="H930" s="531">
        <f>'Production Budget - DETAILED'!G1082</f>
        <v>0</v>
      </c>
      <c r="I930" s="569">
        <f t="shared" si="514"/>
        <v>0</v>
      </c>
      <c r="J930" s="667"/>
      <c r="K930" s="345" t="s">
        <v>566</v>
      </c>
      <c r="L930" s="345" t="s">
        <v>566</v>
      </c>
      <c r="M930" s="345" t="s">
        <v>566</v>
      </c>
      <c r="O930" s="776" t="str">
        <f t="shared" si="509"/>
        <v/>
      </c>
      <c r="P930" s="776" t="str">
        <f t="shared" si="510"/>
        <v/>
      </c>
      <c r="Q930" s="776" t="str">
        <f t="shared" si="511"/>
        <v/>
      </c>
    </row>
    <row r="931" spans="1:17" ht="14" customHeight="1">
      <c r="A931" s="543" t="s">
        <v>2440</v>
      </c>
      <c r="B931" s="541" t="s">
        <v>1606</v>
      </c>
      <c r="C931" s="654">
        <v>0</v>
      </c>
      <c r="D931" s="654">
        <v>0</v>
      </c>
      <c r="E931" s="531">
        <f t="shared" si="515"/>
        <v>0</v>
      </c>
      <c r="F931" s="654">
        <v>0</v>
      </c>
      <c r="G931" s="531">
        <f t="shared" si="513"/>
        <v>0</v>
      </c>
      <c r="H931" s="531">
        <f>'Production Budget - DETAILED'!G1083</f>
        <v>0</v>
      </c>
      <c r="I931" s="569">
        <f t="shared" si="514"/>
        <v>0</v>
      </c>
      <c r="J931" s="667"/>
      <c r="K931" s="345" t="s">
        <v>566</v>
      </c>
      <c r="L931" s="345" t="s">
        <v>566</v>
      </c>
      <c r="M931" s="345" t="s">
        <v>566</v>
      </c>
      <c r="O931" s="776" t="str">
        <f t="shared" si="509"/>
        <v/>
      </c>
      <c r="P931" s="776" t="str">
        <f t="shared" si="510"/>
        <v/>
      </c>
      <c r="Q931" s="776" t="str">
        <f t="shared" si="511"/>
        <v/>
      </c>
    </row>
    <row r="932" spans="1:17" ht="14" customHeight="1">
      <c r="A932" s="543" t="s">
        <v>2441</v>
      </c>
      <c r="B932" s="541" t="s">
        <v>1607</v>
      </c>
      <c r="C932" s="654">
        <v>0</v>
      </c>
      <c r="D932" s="654">
        <v>0</v>
      </c>
      <c r="E932" s="531">
        <f t="shared" si="515"/>
        <v>0</v>
      </c>
      <c r="F932" s="654">
        <v>0</v>
      </c>
      <c r="G932" s="531">
        <f t="shared" si="513"/>
        <v>0</v>
      </c>
      <c r="H932" s="531">
        <f>'Production Budget - DETAILED'!G1084</f>
        <v>0</v>
      </c>
      <c r="I932" s="569">
        <f t="shared" si="514"/>
        <v>0</v>
      </c>
      <c r="J932" s="667"/>
      <c r="K932" s="345" t="s">
        <v>566</v>
      </c>
      <c r="L932" s="345" t="s">
        <v>566</v>
      </c>
      <c r="M932" s="345" t="s">
        <v>566</v>
      </c>
      <c r="O932" s="776" t="str">
        <f t="shared" si="509"/>
        <v/>
      </c>
      <c r="P932" s="776" t="str">
        <f t="shared" si="510"/>
        <v/>
      </c>
      <c r="Q932" s="776" t="str">
        <f t="shared" si="511"/>
        <v/>
      </c>
    </row>
    <row r="933" spans="1:17" ht="14" customHeight="1">
      <c r="A933" s="543" t="s">
        <v>2442</v>
      </c>
      <c r="B933" s="541" t="s">
        <v>1608</v>
      </c>
      <c r="C933" s="654">
        <v>0</v>
      </c>
      <c r="D933" s="654">
        <v>0</v>
      </c>
      <c r="E933" s="531">
        <f>+C933+D933</f>
        <v>0</v>
      </c>
      <c r="F933" s="654">
        <v>0</v>
      </c>
      <c r="G933" s="531">
        <f t="shared" si="513"/>
        <v>0</v>
      </c>
      <c r="H933" s="531">
        <f>'Production Budget - DETAILED'!G1085</f>
        <v>0</v>
      </c>
      <c r="I933" s="569">
        <f>+H933-G933</f>
        <v>0</v>
      </c>
      <c r="J933" s="667"/>
      <c r="K933" s="345" t="s">
        <v>566</v>
      </c>
      <c r="L933" s="345" t="s">
        <v>566</v>
      </c>
      <c r="M933" s="345" t="s">
        <v>566</v>
      </c>
      <c r="O933" s="776" t="str">
        <f t="shared" si="509"/>
        <v/>
      </c>
      <c r="P933" s="776" t="str">
        <f t="shared" si="510"/>
        <v/>
      </c>
      <c r="Q933" s="776" t="str">
        <f t="shared" si="511"/>
        <v/>
      </c>
    </row>
    <row r="934" spans="1:17" ht="14" customHeight="1">
      <c r="A934" s="543" t="s">
        <v>2443</v>
      </c>
      <c r="B934" s="541" t="s">
        <v>1609</v>
      </c>
      <c r="C934" s="654">
        <v>0</v>
      </c>
      <c r="D934" s="654">
        <v>0</v>
      </c>
      <c r="E934" s="531">
        <f t="shared" si="515"/>
        <v>0</v>
      </c>
      <c r="F934" s="654">
        <v>0</v>
      </c>
      <c r="G934" s="531">
        <f t="shared" si="513"/>
        <v>0</v>
      </c>
      <c r="H934" s="531">
        <f>'Production Budget - DETAILED'!G1086</f>
        <v>0</v>
      </c>
      <c r="I934" s="569">
        <f t="shared" si="514"/>
        <v>0</v>
      </c>
      <c r="J934" s="667"/>
      <c r="K934" s="345" t="s">
        <v>566</v>
      </c>
      <c r="L934" s="345" t="s">
        <v>566</v>
      </c>
      <c r="M934" s="345" t="s">
        <v>566</v>
      </c>
      <c r="O934" s="776" t="str">
        <f t="shared" si="509"/>
        <v/>
      </c>
      <c r="P934" s="776" t="str">
        <f t="shared" si="510"/>
        <v/>
      </c>
      <c r="Q934" s="776" t="str">
        <f t="shared" si="511"/>
        <v/>
      </c>
    </row>
    <row r="935" spans="1:17" ht="14" customHeight="1">
      <c r="A935" s="543" t="s">
        <v>2444</v>
      </c>
      <c r="B935" s="541" t="s">
        <v>334</v>
      </c>
      <c r="C935" s="654">
        <v>0</v>
      </c>
      <c r="D935" s="654">
        <v>0</v>
      </c>
      <c r="E935" s="531">
        <f t="shared" si="515"/>
        <v>0</v>
      </c>
      <c r="F935" s="654">
        <v>0</v>
      </c>
      <c r="G935" s="531">
        <f t="shared" si="513"/>
        <v>0</v>
      </c>
      <c r="H935" s="531">
        <f>'Production Budget - DETAILED'!G1087</f>
        <v>0</v>
      </c>
      <c r="I935" s="569">
        <f t="shared" si="514"/>
        <v>0</v>
      </c>
      <c r="J935" s="667"/>
      <c r="K935" s="345" t="s">
        <v>566</v>
      </c>
      <c r="L935" s="345" t="s">
        <v>566</v>
      </c>
      <c r="M935" s="345" t="s">
        <v>566</v>
      </c>
      <c r="O935" s="776" t="str">
        <f t="shared" si="509"/>
        <v/>
      </c>
      <c r="P935" s="776" t="str">
        <f t="shared" si="510"/>
        <v/>
      </c>
      <c r="Q935" s="776" t="str">
        <f t="shared" si="511"/>
        <v/>
      </c>
    </row>
    <row r="936" spans="1:17" ht="14" customHeight="1">
      <c r="A936" s="543" t="s">
        <v>2445</v>
      </c>
      <c r="B936" s="541" t="s">
        <v>1511</v>
      </c>
      <c r="C936" s="654">
        <v>0</v>
      </c>
      <c r="D936" s="654">
        <v>0</v>
      </c>
      <c r="E936" s="531">
        <f t="shared" si="515"/>
        <v>0</v>
      </c>
      <c r="F936" s="654">
        <v>0</v>
      </c>
      <c r="G936" s="531">
        <f t="shared" si="513"/>
        <v>0</v>
      </c>
      <c r="H936" s="531">
        <f>'Production Budget - DETAILED'!G1088</f>
        <v>0</v>
      </c>
      <c r="I936" s="569">
        <f t="shared" si="514"/>
        <v>0</v>
      </c>
      <c r="J936" s="667"/>
      <c r="K936" s="345" t="s">
        <v>566</v>
      </c>
      <c r="L936" s="345" t="s">
        <v>566</v>
      </c>
      <c r="M936" s="345" t="s">
        <v>566</v>
      </c>
      <c r="O936" s="776" t="str">
        <f t="shared" si="509"/>
        <v/>
      </c>
      <c r="P936" s="776" t="str">
        <f t="shared" si="510"/>
        <v/>
      </c>
      <c r="Q936" s="776" t="str">
        <f t="shared" si="511"/>
        <v/>
      </c>
    </row>
    <row r="937" spans="1:17" ht="14" customHeight="1">
      <c r="A937" s="543" t="s">
        <v>2446</v>
      </c>
      <c r="B937" s="541" t="s">
        <v>914</v>
      </c>
      <c r="C937" s="654">
        <v>0</v>
      </c>
      <c r="D937" s="654">
        <v>0</v>
      </c>
      <c r="E937" s="531">
        <f t="shared" ref="E937:E942" si="516">+C937+D937</f>
        <v>0</v>
      </c>
      <c r="F937" s="654">
        <v>0</v>
      </c>
      <c r="G937" s="531">
        <f t="shared" si="513"/>
        <v>0</v>
      </c>
      <c r="H937" s="531">
        <f>'Production Budget - DETAILED'!G1089</f>
        <v>0</v>
      </c>
      <c r="I937" s="569">
        <f t="shared" si="514"/>
        <v>0</v>
      </c>
      <c r="J937" s="667"/>
      <c r="K937" s="345" t="s">
        <v>566</v>
      </c>
      <c r="L937" s="345" t="s">
        <v>566</v>
      </c>
      <c r="M937" s="345" t="s">
        <v>566</v>
      </c>
      <c r="O937" s="776" t="str">
        <f t="shared" si="509"/>
        <v/>
      </c>
      <c r="P937" s="776" t="str">
        <f t="shared" si="510"/>
        <v/>
      </c>
      <c r="Q937" s="776" t="str">
        <f t="shared" si="511"/>
        <v/>
      </c>
    </row>
    <row r="938" spans="1:17" ht="14" customHeight="1">
      <c r="A938" s="543" t="s">
        <v>2447</v>
      </c>
      <c r="B938" s="541" t="s">
        <v>475</v>
      </c>
      <c r="C938" s="654">
        <v>0</v>
      </c>
      <c r="D938" s="654">
        <v>0</v>
      </c>
      <c r="E938" s="531">
        <f t="shared" si="516"/>
        <v>0</v>
      </c>
      <c r="F938" s="654">
        <v>0</v>
      </c>
      <c r="G938" s="531">
        <f t="shared" si="513"/>
        <v>0</v>
      </c>
      <c r="H938" s="531">
        <f>'Production Budget - DETAILED'!G1090</f>
        <v>0</v>
      </c>
      <c r="I938" s="569">
        <f t="shared" si="514"/>
        <v>0</v>
      </c>
      <c r="J938" s="667"/>
      <c r="K938" s="345" t="s">
        <v>566</v>
      </c>
      <c r="L938" s="345" t="s">
        <v>566</v>
      </c>
      <c r="M938" s="345" t="s">
        <v>566</v>
      </c>
      <c r="O938" s="776" t="str">
        <f t="shared" si="509"/>
        <v/>
      </c>
      <c r="P938" s="776" t="str">
        <f t="shared" si="510"/>
        <v/>
      </c>
      <c r="Q938" s="776" t="str">
        <f t="shared" si="511"/>
        <v/>
      </c>
    </row>
    <row r="939" spans="1:17" ht="15" customHeight="1">
      <c r="A939" s="543" t="s">
        <v>2448</v>
      </c>
      <c r="B939" s="541" t="s">
        <v>1610</v>
      </c>
      <c r="C939" s="654">
        <v>0</v>
      </c>
      <c r="D939" s="654">
        <v>0</v>
      </c>
      <c r="E939" s="531">
        <f t="shared" si="516"/>
        <v>0</v>
      </c>
      <c r="F939" s="654">
        <v>0</v>
      </c>
      <c r="G939" s="531">
        <f t="shared" ref="G939:G940" si="517">+E939+F939</f>
        <v>0</v>
      </c>
      <c r="H939" s="531">
        <f>'Production Budget - DETAILED'!G1091</f>
        <v>0</v>
      </c>
      <c r="I939" s="569">
        <f t="shared" ref="I939" si="518">+H939-G939</f>
        <v>0</v>
      </c>
      <c r="J939" s="667"/>
      <c r="K939" s="345" t="s">
        <v>566</v>
      </c>
      <c r="L939" s="345" t="s">
        <v>566</v>
      </c>
      <c r="M939" s="345" t="s">
        <v>566</v>
      </c>
      <c r="O939" s="776" t="str">
        <f t="shared" ref="O939:O940" si="519">IF(OR(K939="Oui",K939="Yes"),G939,"")</f>
        <v/>
      </c>
      <c r="P939" s="776" t="str">
        <f t="shared" ref="P939:P940" si="520">IF(OR(L939="Oui",L939="Yes"),G939,"")</f>
        <v/>
      </c>
      <c r="Q939" s="776" t="str">
        <f t="shared" ref="Q939:Q940" si="521">IF(OR(M939="Oui",M939="Yes"),G939,"")</f>
        <v/>
      </c>
    </row>
    <row r="940" spans="1:17" ht="14" customHeight="1">
      <c r="A940" s="543" t="s">
        <v>2449</v>
      </c>
      <c r="B940" s="541" t="s">
        <v>2985</v>
      </c>
      <c r="C940" s="654">
        <v>0</v>
      </c>
      <c r="D940" s="654">
        <v>0</v>
      </c>
      <c r="E940" s="531">
        <f t="shared" si="516"/>
        <v>0</v>
      </c>
      <c r="F940" s="654">
        <v>0</v>
      </c>
      <c r="G940" s="531">
        <f t="shared" si="517"/>
        <v>0</v>
      </c>
      <c r="H940" s="531">
        <f>'Production Budget - DETAILED'!G1092</f>
        <v>0</v>
      </c>
      <c r="I940" s="569">
        <f>+H940-G940</f>
        <v>0</v>
      </c>
      <c r="J940" s="667"/>
      <c r="K940" s="345" t="s">
        <v>566</v>
      </c>
      <c r="L940" s="345" t="s">
        <v>566</v>
      </c>
      <c r="M940" s="345" t="s">
        <v>566</v>
      </c>
      <c r="O940" s="776" t="str">
        <f t="shared" si="519"/>
        <v/>
      </c>
      <c r="P940" s="776" t="str">
        <f t="shared" si="520"/>
        <v/>
      </c>
      <c r="Q940" s="776" t="str">
        <f t="shared" si="521"/>
        <v/>
      </c>
    </row>
    <row r="941" spans="1:17" ht="15" customHeight="1">
      <c r="A941" s="543" t="s">
        <v>2984</v>
      </c>
      <c r="B941" s="541" t="s">
        <v>1614</v>
      </c>
      <c r="C941" s="654">
        <v>0</v>
      </c>
      <c r="D941" s="654">
        <v>0</v>
      </c>
      <c r="E941" s="531">
        <f t="shared" si="516"/>
        <v>0</v>
      </c>
      <c r="F941" s="654">
        <v>0</v>
      </c>
      <c r="G941" s="531">
        <f t="shared" si="513"/>
        <v>0</v>
      </c>
      <c r="H941" s="531">
        <f>'Production Budget - DETAILED'!G1095</f>
        <v>0</v>
      </c>
      <c r="I941" s="569">
        <f t="shared" si="514"/>
        <v>0</v>
      </c>
      <c r="J941" s="667"/>
      <c r="K941" s="345" t="s">
        <v>566</v>
      </c>
      <c r="L941" s="345" t="s">
        <v>566</v>
      </c>
      <c r="M941" s="345" t="s">
        <v>566</v>
      </c>
      <c r="O941" s="776" t="str">
        <f t="shared" si="509"/>
        <v/>
      </c>
      <c r="P941" s="776" t="str">
        <f t="shared" si="510"/>
        <v/>
      </c>
      <c r="Q941" s="776" t="str">
        <f t="shared" si="511"/>
        <v/>
      </c>
    </row>
    <row r="942" spans="1:17" ht="14" customHeight="1">
      <c r="A942" s="543" t="s">
        <v>2450</v>
      </c>
      <c r="B942" s="541" t="s">
        <v>915</v>
      </c>
      <c r="C942" s="654">
        <v>0</v>
      </c>
      <c r="D942" s="654">
        <v>0</v>
      </c>
      <c r="E942" s="531">
        <f t="shared" si="516"/>
        <v>0</v>
      </c>
      <c r="F942" s="654">
        <v>0</v>
      </c>
      <c r="G942" s="531">
        <f t="shared" si="513"/>
        <v>0</v>
      </c>
      <c r="H942" s="531">
        <f>'Production Budget - DETAILED'!G1096</f>
        <v>0</v>
      </c>
      <c r="I942" s="569">
        <f>+H942-G942</f>
        <v>0</v>
      </c>
      <c r="J942" s="667"/>
      <c r="K942" s="345" t="s">
        <v>566</v>
      </c>
      <c r="L942" s="345" t="s">
        <v>566</v>
      </c>
      <c r="M942" s="345" t="s">
        <v>566</v>
      </c>
      <c r="O942" s="776" t="str">
        <f t="shared" si="509"/>
        <v/>
      </c>
      <c r="P942" s="776" t="str">
        <f t="shared" si="510"/>
        <v/>
      </c>
      <c r="Q942" s="776" t="str">
        <f t="shared" si="511"/>
        <v/>
      </c>
    </row>
    <row r="943" spans="1:17" ht="14" customHeight="1">
      <c r="A943" s="543" t="s">
        <v>2451</v>
      </c>
      <c r="B943" s="466" t="s">
        <v>897</v>
      </c>
      <c r="C943" s="654">
        <v>0</v>
      </c>
      <c r="D943" s="654">
        <v>0</v>
      </c>
      <c r="E943" s="531">
        <f t="shared" si="515"/>
        <v>0</v>
      </c>
      <c r="F943" s="654">
        <v>0</v>
      </c>
      <c r="G943" s="531">
        <f t="shared" si="513"/>
        <v>0</v>
      </c>
      <c r="H943" s="531">
        <f>'Production Budget - DETAILED'!G1097</f>
        <v>0</v>
      </c>
      <c r="I943" s="569">
        <f t="shared" si="514"/>
        <v>0</v>
      </c>
      <c r="J943" s="667"/>
      <c r="K943" s="345" t="s">
        <v>566</v>
      </c>
      <c r="L943" s="345" t="s">
        <v>566</v>
      </c>
      <c r="M943" s="345" t="s">
        <v>566</v>
      </c>
      <c r="O943" s="776" t="str">
        <f t="shared" si="509"/>
        <v/>
      </c>
      <c r="P943" s="776" t="str">
        <f t="shared" si="510"/>
        <v/>
      </c>
      <c r="Q943" s="776" t="str">
        <f t="shared" si="511"/>
        <v/>
      </c>
    </row>
    <row r="944" spans="1:17" ht="14" customHeight="1">
      <c r="A944" s="543" t="s">
        <v>2249</v>
      </c>
      <c r="B944" s="534" t="s">
        <v>2452</v>
      </c>
      <c r="C944" s="535">
        <f t="shared" ref="C944:H944" si="522">SUM(C928:C943)</f>
        <v>0</v>
      </c>
      <c r="D944" s="535">
        <f t="shared" si="522"/>
        <v>0</v>
      </c>
      <c r="E944" s="535">
        <f t="shared" si="522"/>
        <v>0</v>
      </c>
      <c r="F944" s="535">
        <f t="shared" si="522"/>
        <v>0</v>
      </c>
      <c r="G944" s="535">
        <f t="shared" si="522"/>
        <v>0</v>
      </c>
      <c r="H944" s="535">
        <f t="shared" si="522"/>
        <v>0</v>
      </c>
      <c r="I944" s="831">
        <f>+H944-G944</f>
        <v>0</v>
      </c>
      <c r="J944" s="738"/>
      <c r="K944" s="738"/>
      <c r="L944" s="738"/>
      <c r="M944" s="738"/>
      <c r="N944" s="738"/>
      <c r="O944" s="783"/>
      <c r="P944" s="783"/>
      <c r="Q944" s="783"/>
    </row>
    <row r="945" spans="1:17" ht="14" customHeight="1">
      <c r="A945" s="543"/>
      <c r="B945" s="536"/>
      <c r="C945" s="537"/>
      <c r="D945" s="537"/>
      <c r="E945" s="537"/>
      <c r="F945" s="537"/>
      <c r="G945" s="537"/>
      <c r="H945" s="537"/>
      <c r="I945" s="832"/>
      <c r="J945" s="468"/>
      <c r="K945" s="468"/>
      <c r="L945" s="468"/>
      <c r="M945" s="468"/>
      <c r="N945" s="468"/>
      <c r="O945" s="782"/>
      <c r="P945" s="782"/>
      <c r="Q945" s="782"/>
    </row>
    <row r="946" spans="1:17" ht="14" customHeight="1">
      <c r="A946" s="524" t="s">
        <v>2453</v>
      </c>
      <c r="B946" s="525" t="s">
        <v>2735</v>
      </c>
      <c r="C946" s="526"/>
      <c r="D946" s="537"/>
      <c r="E946" s="537"/>
      <c r="F946" s="537"/>
      <c r="G946" s="537"/>
      <c r="H946" s="537"/>
      <c r="I946" s="832"/>
      <c r="J946" s="468"/>
      <c r="K946" s="468"/>
      <c r="L946" s="468"/>
      <c r="M946" s="468"/>
      <c r="N946" s="468"/>
      <c r="O946" s="782"/>
      <c r="P946" s="782"/>
      <c r="Q946" s="782"/>
    </row>
    <row r="947" spans="1:17" ht="14" customHeight="1">
      <c r="A947" s="543" t="s">
        <v>2454</v>
      </c>
      <c r="B947" s="541" t="s">
        <v>2736</v>
      </c>
      <c r="C947" s="654">
        <v>0</v>
      </c>
      <c r="D947" s="654">
        <v>0</v>
      </c>
      <c r="E947" s="531">
        <f t="shared" ref="E947:E952" si="523">+C947+D947</f>
        <v>0</v>
      </c>
      <c r="F947" s="654">
        <v>0</v>
      </c>
      <c r="G947" s="531">
        <f t="shared" ref="G947:G952" si="524">+E947+F947</f>
        <v>0</v>
      </c>
      <c r="H947" s="531">
        <f>'Production Budget - DETAILED'!G1102</f>
        <v>0</v>
      </c>
      <c r="I947" s="569">
        <f t="shared" ref="I947:I953" si="525">+H947-G947</f>
        <v>0</v>
      </c>
      <c r="J947" s="667"/>
      <c r="K947" s="345" t="s">
        <v>566</v>
      </c>
      <c r="L947" s="345" t="s">
        <v>566</v>
      </c>
      <c r="M947" s="345" t="s">
        <v>566</v>
      </c>
      <c r="O947" s="776" t="str">
        <f t="shared" si="509"/>
        <v/>
      </c>
      <c r="P947" s="776" t="str">
        <f t="shared" si="510"/>
        <v/>
      </c>
      <c r="Q947" s="776" t="str">
        <f t="shared" si="511"/>
        <v/>
      </c>
    </row>
    <row r="948" spans="1:17" ht="14" customHeight="1">
      <c r="A948" s="543" t="s">
        <v>2455</v>
      </c>
      <c r="B948" s="541" t="s">
        <v>2737</v>
      </c>
      <c r="C948" s="654">
        <v>0</v>
      </c>
      <c r="D948" s="654">
        <v>0</v>
      </c>
      <c r="E948" s="531">
        <f t="shared" si="523"/>
        <v>0</v>
      </c>
      <c r="F948" s="654">
        <v>0</v>
      </c>
      <c r="G948" s="531">
        <f t="shared" si="524"/>
        <v>0</v>
      </c>
      <c r="H948" s="531">
        <f>'Production Budget - DETAILED'!G1107</f>
        <v>0</v>
      </c>
      <c r="I948" s="569">
        <f t="shared" si="525"/>
        <v>0</v>
      </c>
      <c r="J948" s="667"/>
      <c r="K948" s="345" t="s">
        <v>566</v>
      </c>
      <c r="L948" s="345" t="s">
        <v>566</v>
      </c>
      <c r="M948" s="345" t="s">
        <v>566</v>
      </c>
      <c r="O948" s="776" t="str">
        <f t="shared" si="509"/>
        <v/>
      </c>
      <c r="P948" s="776" t="str">
        <f t="shared" si="510"/>
        <v/>
      </c>
      <c r="Q948" s="776" t="str">
        <f t="shared" si="511"/>
        <v/>
      </c>
    </row>
    <row r="949" spans="1:17" ht="14" customHeight="1">
      <c r="A949" s="543" t="s">
        <v>2456</v>
      </c>
      <c r="B949" s="541" t="s">
        <v>2738</v>
      </c>
      <c r="C949" s="654">
        <v>0</v>
      </c>
      <c r="D949" s="654">
        <v>0</v>
      </c>
      <c r="E949" s="531">
        <f t="shared" si="523"/>
        <v>0</v>
      </c>
      <c r="F949" s="654">
        <v>0</v>
      </c>
      <c r="G949" s="531">
        <f t="shared" si="524"/>
        <v>0</v>
      </c>
      <c r="H949" s="531">
        <f>'Production Budget - DETAILED'!G1108</f>
        <v>0</v>
      </c>
      <c r="I949" s="569">
        <f t="shared" si="525"/>
        <v>0</v>
      </c>
      <c r="J949" s="667"/>
      <c r="K949" s="345" t="s">
        <v>566</v>
      </c>
      <c r="L949" s="345" t="s">
        <v>566</v>
      </c>
      <c r="M949" s="345" t="s">
        <v>566</v>
      </c>
      <c r="O949" s="776" t="str">
        <f t="shared" si="509"/>
        <v/>
      </c>
      <c r="P949" s="776" t="str">
        <f t="shared" si="510"/>
        <v/>
      </c>
      <c r="Q949" s="776" t="str">
        <f t="shared" si="511"/>
        <v/>
      </c>
    </row>
    <row r="950" spans="1:17" ht="14" customHeight="1">
      <c r="A950" s="543" t="s">
        <v>2457</v>
      </c>
      <c r="B950" s="541" t="s">
        <v>2739</v>
      </c>
      <c r="C950" s="654">
        <v>0</v>
      </c>
      <c r="D950" s="654">
        <v>0</v>
      </c>
      <c r="E950" s="531">
        <f t="shared" si="523"/>
        <v>0</v>
      </c>
      <c r="F950" s="654">
        <v>0</v>
      </c>
      <c r="G950" s="531">
        <f t="shared" si="524"/>
        <v>0</v>
      </c>
      <c r="H950" s="531">
        <f>'Production Budget - DETAILED'!G1115</f>
        <v>0</v>
      </c>
      <c r="I950" s="569">
        <f t="shared" ref="I950" si="526">+H950-G950</f>
        <v>0</v>
      </c>
      <c r="J950" s="667"/>
      <c r="K950" s="345" t="s">
        <v>566</v>
      </c>
      <c r="L950" s="345" t="s">
        <v>566</v>
      </c>
      <c r="M950" s="345" t="s">
        <v>566</v>
      </c>
      <c r="O950" s="776" t="str">
        <f t="shared" ref="O950" si="527">IF(OR(K950="Oui",K950="Yes"),G950,"")</f>
        <v/>
      </c>
      <c r="P950" s="776" t="str">
        <f t="shared" ref="P950" si="528">IF(OR(L950="Oui",L950="Yes"),G950,"")</f>
        <v/>
      </c>
      <c r="Q950" s="776" t="str">
        <f t="shared" ref="Q950" si="529">IF(OR(M950="Oui",M950="Yes"),G950,"")</f>
        <v/>
      </c>
    </row>
    <row r="951" spans="1:17" ht="14" customHeight="1">
      <c r="A951" s="543" t="s">
        <v>2457</v>
      </c>
      <c r="B951" s="541" t="s">
        <v>2569</v>
      </c>
      <c r="C951" s="654">
        <v>0</v>
      </c>
      <c r="D951" s="654">
        <v>0</v>
      </c>
      <c r="E951" s="531">
        <f t="shared" si="523"/>
        <v>0</v>
      </c>
      <c r="F951" s="654">
        <v>0</v>
      </c>
      <c r="G951" s="531">
        <f t="shared" si="524"/>
        <v>0</v>
      </c>
      <c r="H951" s="531">
        <f>'Production Budget - DETAILED'!G1122</f>
        <v>0</v>
      </c>
      <c r="I951" s="569">
        <f t="shared" si="525"/>
        <v>0</v>
      </c>
      <c r="J951" s="667"/>
      <c r="K951" s="345" t="s">
        <v>566</v>
      </c>
      <c r="L951" s="345" t="s">
        <v>566</v>
      </c>
      <c r="M951" s="345" t="s">
        <v>566</v>
      </c>
      <c r="O951" s="776" t="str">
        <f t="shared" si="509"/>
        <v/>
      </c>
      <c r="P951" s="776" t="str">
        <f t="shared" si="510"/>
        <v/>
      </c>
      <c r="Q951" s="776" t="str">
        <f t="shared" si="511"/>
        <v/>
      </c>
    </row>
    <row r="952" spans="1:17" ht="14" customHeight="1">
      <c r="A952" s="543" t="s">
        <v>2458</v>
      </c>
      <c r="B952" s="466" t="s">
        <v>2577</v>
      </c>
      <c r="C952" s="654">
        <v>0</v>
      </c>
      <c r="D952" s="654">
        <v>0</v>
      </c>
      <c r="E952" s="531">
        <f t="shared" si="523"/>
        <v>0</v>
      </c>
      <c r="F952" s="654">
        <v>0</v>
      </c>
      <c r="G952" s="531">
        <f t="shared" si="524"/>
        <v>0</v>
      </c>
      <c r="H952" s="531">
        <f>'Production Budget - DETAILED'!G1123</f>
        <v>0</v>
      </c>
      <c r="I952" s="569">
        <f t="shared" si="525"/>
        <v>0</v>
      </c>
      <c r="J952" s="667"/>
      <c r="K952" s="345" t="s">
        <v>566</v>
      </c>
      <c r="L952" s="345" t="s">
        <v>566</v>
      </c>
      <c r="M952" s="345" t="s">
        <v>566</v>
      </c>
      <c r="O952" s="776" t="str">
        <f t="shared" si="509"/>
        <v/>
      </c>
      <c r="P952" s="776" t="str">
        <f t="shared" si="510"/>
        <v/>
      </c>
      <c r="Q952" s="776" t="str">
        <f t="shared" si="511"/>
        <v/>
      </c>
    </row>
    <row r="953" spans="1:17" ht="14" customHeight="1">
      <c r="A953" s="543" t="s">
        <v>2249</v>
      </c>
      <c r="B953" s="534" t="s">
        <v>2459</v>
      </c>
      <c r="C953" s="535">
        <f t="shared" ref="C953:H953" si="530">SUM(C947:C952)</f>
        <v>0</v>
      </c>
      <c r="D953" s="535">
        <f t="shared" si="530"/>
        <v>0</v>
      </c>
      <c r="E953" s="535">
        <f t="shared" si="530"/>
        <v>0</v>
      </c>
      <c r="F953" s="535">
        <f t="shared" si="530"/>
        <v>0</v>
      </c>
      <c r="G953" s="535">
        <f t="shared" si="530"/>
        <v>0</v>
      </c>
      <c r="H953" s="535">
        <f t="shared" si="530"/>
        <v>0</v>
      </c>
      <c r="I953" s="831">
        <f t="shared" si="525"/>
        <v>0</v>
      </c>
      <c r="J953" s="738"/>
      <c r="K953" s="738"/>
      <c r="L953" s="738"/>
      <c r="M953" s="738"/>
      <c r="N953" s="738"/>
      <c r="O953" s="783"/>
      <c r="P953" s="783"/>
      <c r="Q953" s="783"/>
    </row>
    <row r="954" spans="1:17" ht="14" customHeight="1">
      <c r="A954" s="543"/>
      <c r="B954" s="536"/>
      <c r="C954" s="537"/>
      <c r="D954" s="537"/>
      <c r="E954" s="537"/>
      <c r="F954" s="537"/>
      <c r="G954" s="537"/>
      <c r="H954" s="537"/>
      <c r="I954" s="832"/>
      <c r="J954" s="468"/>
      <c r="K954" s="468"/>
      <c r="L954" s="468"/>
      <c r="M954" s="468"/>
      <c r="N954" s="468"/>
      <c r="O954" s="782"/>
      <c r="P954" s="782"/>
      <c r="Q954" s="782"/>
    </row>
    <row r="955" spans="1:17" ht="14" customHeight="1">
      <c r="A955" s="524" t="s">
        <v>2460</v>
      </c>
      <c r="B955" s="525" t="s">
        <v>2740</v>
      </c>
      <c r="C955" s="526"/>
      <c r="D955" s="537"/>
      <c r="E955" s="537"/>
      <c r="F955" s="537"/>
      <c r="G955" s="537"/>
      <c r="H955" s="537"/>
      <c r="I955" s="832"/>
      <c r="J955" s="468"/>
      <c r="K955" s="468"/>
      <c r="L955" s="468"/>
      <c r="M955" s="468"/>
      <c r="N955" s="468"/>
      <c r="O955" s="782"/>
      <c r="P955" s="782"/>
      <c r="Q955" s="782"/>
    </row>
    <row r="956" spans="1:17" ht="14" customHeight="1">
      <c r="A956" s="543" t="s">
        <v>2461</v>
      </c>
      <c r="B956" s="541" t="s">
        <v>2741</v>
      </c>
      <c r="C956" s="654">
        <v>0</v>
      </c>
      <c r="D956" s="654">
        <v>0</v>
      </c>
      <c r="E956" s="531">
        <f>+C956+D956</f>
        <v>0</v>
      </c>
      <c r="F956" s="654">
        <v>0</v>
      </c>
      <c r="G956" s="531">
        <f t="shared" ref="G956:G968" si="531">+E956+F956</f>
        <v>0</v>
      </c>
      <c r="H956" s="531">
        <f>'Production Budget - DETAILED'!G1128</f>
        <v>0</v>
      </c>
      <c r="I956" s="569">
        <f>+H956-G956</f>
        <v>0</v>
      </c>
      <c r="J956" s="667"/>
      <c r="K956" s="345" t="s">
        <v>566</v>
      </c>
      <c r="L956" s="345" t="s">
        <v>566</v>
      </c>
      <c r="M956" s="345" t="s">
        <v>566</v>
      </c>
      <c r="O956" s="776" t="str">
        <f t="shared" si="509"/>
        <v/>
      </c>
      <c r="P956" s="776" t="str">
        <f t="shared" si="510"/>
        <v/>
      </c>
      <c r="Q956" s="776" t="str">
        <f t="shared" si="511"/>
        <v/>
      </c>
    </row>
    <row r="957" spans="1:17" ht="14" customHeight="1">
      <c r="A957" s="543" t="s">
        <v>2462</v>
      </c>
      <c r="B957" s="541" t="s">
        <v>2742</v>
      </c>
      <c r="C957" s="654">
        <v>0</v>
      </c>
      <c r="D957" s="654">
        <v>0</v>
      </c>
      <c r="E957" s="531">
        <f t="shared" ref="E957:E968" si="532">+C957+D957</f>
        <v>0</v>
      </c>
      <c r="F957" s="654">
        <v>0</v>
      </c>
      <c r="G957" s="531">
        <f t="shared" si="531"/>
        <v>0</v>
      </c>
      <c r="H957" s="531">
        <f>'Production Budget - DETAILED'!G1129</f>
        <v>0</v>
      </c>
      <c r="I957" s="569">
        <f t="shared" ref="I957:I968" si="533">+H957-G957</f>
        <v>0</v>
      </c>
      <c r="J957" s="667"/>
      <c r="K957" s="345" t="s">
        <v>566</v>
      </c>
      <c r="L957" s="345" t="s">
        <v>566</v>
      </c>
      <c r="M957" s="345" t="s">
        <v>566</v>
      </c>
      <c r="O957" s="776" t="str">
        <f t="shared" si="509"/>
        <v/>
      </c>
      <c r="P957" s="776" t="str">
        <f t="shared" si="510"/>
        <v/>
      </c>
      <c r="Q957" s="776" t="str">
        <f t="shared" si="511"/>
        <v/>
      </c>
    </row>
    <row r="958" spans="1:17" ht="14" customHeight="1">
      <c r="A958" s="543" t="s">
        <v>2463</v>
      </c>
      <c r="B958" s="541" t="s">
        <v>2743</v>
      </c>
      <c r="C958" s="654">
        <v>0</v>
      </c>
      <c r="D958" s="654">
        <v>0</v>
      </c>
      <c r="E958" s="531">
        <f t="shared" si="532"/>
        <v>0</v>
      </c>
      <c r="F958" s="654">
        <v>0</v>
      </c>
      <c r="G958" s="531">
        <f t="shared" si="531"/>
        <v>0</v>
      </c>
      <c r="H958" s="531">
        <f>'Production Budget - DETAILED'!G1133</f>
        <v>0</v>
      </c>
      <c r="I958" s="569">
        <f t="shared" si="533"/>
        <v>0</v>
      </c>
      <c r="J958" s="667"/>
      <c r="K958" s="345" t="s">
        <v>566</v>
      </c>
      <c r="L958" s="345" t="s">
        <v>566</v>
      </c>
      <c r="M958" s="345" t="s">
        <v>566</v>
      </c>
      <c r="O958" s="776" t="str">
        <f t="shared" si="509"/>
        <v/>
      </c>
      <c r="P958" s="776" t="str">
        <f t="shared" si="510"/>
        <v/>
      </c>
      <c r="Q958" s="776" t="str">
        <f t="shared" si="511"/>
        <v/>
      </c>
    </row>
    <row r="959" spans="1:17" ht="14" customHeight="1">
      <c r="A959" s="543" t="s">
        <v>2464</v>
      </c>
      <c r="B959" s="541" t="s">
        <v>2744</v>
      </c>
      <c r="C959" s="654">
        <v>0</v>
      </c>
      <c r="D959" s="654">
        <v>0</v>
      </c>
      <c r="E959" s="531">
        <f t="shared" si="532"/>
        <v>0</v>
      </c>
      <c r="F959" s="654">
        <v>0</v>
      </c>
      <c r="G959" s="531">
        <f t="shared" si="531"/>
        <v>0</v>
      </c>
      <c r="H959" s="531">
        <f>'Production Budget - DETAILED'!G1134</f>
        <v>0</v>
      </c>
      <c r="I959" s="569">
        <f t="shared" si="533"/>
        <v>0</v>
      </c>
      <c r="J959" s="667"/>
      <c r="K959" s="345" t="s">
        <v>566</v>
      </c>
      <c r="L959" s="345" t="s">
        <v>566</v>
      </c>
      <c r="M959" s="345" t="s">
        <v>566</v>
      </c>
      <c r="O959" s="776" t="str">
        <f t="shared" si="509"/>
        <v/>
      </c>
      <c r="P959" s="776" t="str">
        <f t="shared" si="510"/>
        <v/>
      </c>
      <c r="Q959" s="776" t="str">
        <f t="shared" si="511"/>
        <v/>
      </c>
    </row>
    <row r="960" spans="1:17" ht="14" customHeight="1">
      <c r="A960" s="543" t="s">
        <v>2465</v>
      </c>
      <c r="B960" s="541" t="s">
        <v>2716</v>
      </c>
      <c r="C960" s="654">
        <v>0</v>
      </c>
      <c r="D960" s="654">
        <v>0</v>
      </c>
      <c r="E960" s="531">
        <f t="shared" si="532"/>
        <v>0</v>
      </c>
      <c r="F960" s="654">
        <v>0</v>
      </c>
      <c r="G960" s="531">
        <f t="shared" si="531"/>
        <v>0</v>
      </c>
      <c r="H960" s="531">
        <f>'Production Budget - DETAILED'!G1135</f>
        <v>0</v>
      </c>
      <c r="I960" s="569">
        <f t="shared" si="533"/>
        <v>0</v>
      </c>
      <c r="J960" s="667"/>
      <c r="K960" s="345" t="s">
        <v>566</v>
      </c>
      <c r="L960" s="345" t="s">
        <v>566</v>
      </c>
      <c r="M960" s="345" t="s">
        <v>566</v>
      </c>
      <c r="O960" s="776" t="str">
        <f t="shared" si="509"/>
        <v/>
      </c>
      <c r="P960" s="776" t="str">
        <f t="shared" si="510"/>
        <v/>
      </c>
      <c r="Q960" s="776" t="str">
        <f t="shared" si="511"/>
        <v/>
      </c>
    </row>
    <row r="961" spans="1:17" ht="14" customHeight="1">
      <c r="A961" s="543" t="s">
        <v>2466</v>
      </c>
      <c r="B961" s="541" t="s">
        <v>2717</v>
      </c>
      <c r="C961" s="654">
        <v>0</v>
      </c>
      <c r="D961" s="654">
        <v>0</v>
      </c>
      <c r="E961" s="531">
        <f t="shared" si="532"/>
        <v>0</v>
      </c>
      <c r="F961" s="654">
        <v>0</v>
      </c>
      <c r="G961" s="531">
        <f t="shared" si="531"/>
        <v>0</v>
      </c>
      <c r="H961" s="531">
        <f>'Production Budget - DETAILED'!G1136</f>
        <v>0</v>
      </c>
      <c r="I961" s="569">
        <f t="shared" si="533"/>
        <v>0</v>
      </c>
      <c r="J961" s="667"/>
      <c r="K961" s="345" t="s">
        <v>566</v>
      </c>
      <c r="L961" s="345" t="s">
        <v>566</v>
      </c>
      <c r="M961" s="345" t="s">
        <v>566</v>
      </c>
      <c r="O961" s="776" t="str">
        <f t="shared" si="509"/>
        <v/>
      </c>
      <c r="P961" s="776" t="str">
        <f t="shared" si="510"/>
        <v/>
      </c>
      <c r="Q961" s="776" t="str">
        <f t="shared" si="511"/>
        <v/>
      </c>
    </row>
    <row r="962" spans="1:17" ht="14" customHeight="1">
      <c r="A962" s="543" t="s">
        <v>2467</v>
      </c>
      <c r="B962" s="541" t="s">
        <v>2718</v>
      </c>
      <c r="C962" s="654">
        <v>0</v>
      </c>
      <c r="D962" s="654">
        <v>0</v>
      </c>
      <c r="E962" s="531">
        <f t="shared" si="532"/>
        <v>0</v>
      </c>
      <c r="F962" s="654">
        <v>0</v>
      </c>
      <c r="G962" s="531">
        <f t="shared" si="531"/>
        <v>0</v>
      </c>
      <c r="H962" s="531">
        <f>'Production Budget - DETAILED'!G1137</f>
        <v>0</v>
      </c>
      <c r="I962" s="569">
        <f t="shared" si="533"/>
        <v>0</v>
      </c>
      <c r="J962" s="667"/>
      <c r="K962" s="345" t="s">
        <v>566</v>
      </c>
      <c r="L962" s="345" t="s">
        <v>566</v>
      </c>
      <c r="M962" s="345" t="s">
        <v>566</v>
      </c>
      <c r="O962" s="776" t="str">
        <f t="shared" si="509"/>
        <v/>
      </c>
      <c r="P962" s="776" t="str">
        <f t="shared" si="510"/>
        <v/>
      </c>
      <c r="Q962" s="776" t="str">
        <f t="shared" si="511"/>
        <v/>
      </c>
    </row>
    <row r="963" spans="1:17" ht="14" customHeight="1">
      <c r="A963" s="543" t="s">
        <v>2468</v>
      </c>
      <c r="B963" s="541" t="s">
        <v>2745</v>
      </c>
      <c r="C963" s="654">
        <v>0</v>
      </c>
      <c r="D963" s="654">
        <v>0</v>
      </c>
      <c r="E963" s="531">
        <f t="shared" si="532"/>
        <v>0</v>
      </c>
      <c r="F963" s="654">
        <v>0</v>
      </c>
      <c r="G963" s="531">
        <f t="shared" si="531"/>
        <v>0</v>
      </c>
      <c r="H963" s="531">
        <f>'Production Budget - DETAILED'!G1138</f>
        <v>0</v>
      </c>
      <c r="I963" s="569">
        <f t="shared" si="533"/>
        <v>0</v>
      </c>
      <c r="J963" s="667"/>
      <c r="K963" s="345" t="s">
        <v>566</v>
      </c>
      <c r="L963" s="345" t="s">
        <v>566</v>
      </c>
      <c r="M963" s="345" t="s">
        <v>566</v>
      </c>
      <c r="O963" s="776" t="str">
        <f t="shared" si="509"/>
        <v/>
      </c>
      <c r="P963" s="776" t="str">
        <f t="shared" si="510"/>
        <v/>
      </c>
      <c r="Q963" s="776" t="str">
        <f t="shared" si="511"/>
        <v/>
      </c>
    </row>
    <row r="964" spans="1:17" ht="14" customHeight="1">
      <c r="A964" s="543" t="s">
        <v>2469</v>
      </c>
      <c r="B964" s="541" t="s">
        <v>2746</v>
      </c>
      <c r="C964" s="654">
        <v>0</v>
      </c>
      <c r="D964" s="654">
        <v>0</v>
      </c>
      <c r="E964" s="531">
        <f>+C964+D964</f>
        <v>0</v>
      </c>
      <c r="F964" s="654">
        <v>0</v>
      </c>
      <c r="G964" s="531">
        <f t="shared" si="531"/>
        <v>0</v>
      </c>
      <c r="H964" s="531">
        <f>'Production Budget - DETAILED'!G1139</f>
        <v>0</v>
      </c>
      <c r="I964" s="569">
        <f t="shared" si="533"/>
        <v>0</v>
      </c>
      <c r="J964" s="667"/>
      <c r="K964" s="345" t="s">
        <v>566</v>
      </c>
      <c r="L964" s="345" t="s">
        <v>566</v>
      </c>
      <c r="M964" s="345" t="s">
        <v>566</v>
      </c>
      <c r="O964" s="776" t="str">
        <f t="shared" si="509"/>
        <v/>
      </c>
      <c r="P964" s="776" t="str">
        <f t="shared" si="510"/>
        <v/>
      </c>
      <c r="Q964" s="776" t="str">
        <f t="shared" si="511"/>
        <v/>
      </c>
    </row>
    <row r="965" spans="1:17" ht="14" customHeight="1">
      <c r="A965" s="543" t="s">
        <v>2470</v>
      </c>
      <c r="B965" s="541" t="s">
        <v>2747</v>
      </c>
      <c r="C965" s="654">
        <v>0</v>
      </c>
      <c r="D965" s="654">
        <v>0</v>
      </c>
      <c r="E965" s="531">
        <f>+C965+D965</f>
        <v>0</v>
      </c>
      <c r="F965" s="654">
        <v>0</v>
      </c>
      <c r="G965" s="531">
        <f t="shared" si="531"/>
        <v>0</v>
      </c>
      <c r="H965" s="531">
        <f>'Production Budget - DETAILED'!G1140</f>
        <v>0</v>
      </c>
      <c r="I965" s="569">
        <f>+H965-G965</f>
        <v>0</v>
      </c>
      <c r="J965" s="667"/>
      <c r="K965" s="345" t="s">
        <v>566</v>
      </c>
      <c r="L965" s="345" t="s">
        <v>566</v>
      </c>
      <c r="M965" s="345" t="s">
        <v>566</v>
      </c>
      <c r="O965" s="776" t="str">
        <f t="shared" si="509"/>
        <v/>
      </c>
      <c r="P965" s="776" t="str">
        <f t="shared" si="510"/>
        <v/>
      </c>
      <c r="Q965" s="776" t="str">
        <f t="shared" si="511"/>
        <v/>
      </c>
    </row>
    <row r="966" spans="1:17" ht="14" customHeight="1">
      <c r="A966" s="543" t="s">
        <v>2471</v>
      </c>
      <c r="B966" s="541" t="s">
        <v>2748</v>
      </c>
      <c r="C966" s="654">
        <v>0</v>
      </c>
      <c r="D966" s="654">
        <v>0</v>
      </c>
      <c r="E966" s="531">
        <f t="shared" si="532"/>
        <v>0</v>
      </c>
      <c r="F966" s="654">
        <v>0</v>
      </c>
      <c r="G966" s="531">
        <f t="shared" si="531"/>
        <v>0</v>
      </c>
      <c r="H966" s="531">
        <f>'Production Budget - DETAILED'!G1141</f>
        <v>0</v>
      </c>
      <c r="I966" s="569">
        <f t="shared" si="533"/>
        <v>0</v>
      </c>
      <c r="J966" s="667"/>
      <c r="K966" s="345" t="s">
        <v>566</v>
      </c>
      <c r="L966" s="345" t="s">
        <v>566</v>
      </c>
      <c r="M966" s="345" t="s">
        <v>566</v>
      </c>
      <c r="O966" s="776" t="str">
        <f t="shared" si="509"/>
        <v/>
      </c>
      <c r="P966" s="776" t="str">
        <f t="shared" si="510"/>
        <v/>
      </c>
      <c r="Q966" s="776" t="str">
        <f t="shared" si="511"/>
        <v/>
      </c>
    </row>
    <row r="967" spans="1:17" ht="14" customHeight="1">
      <c r="A967" s="543" t="s">
        <v>2472</v>
      </c>
      <c r="B967" s="541" t="s">
        <v>2749</v>
      </c>
      <c r="C967" s="654">
        <v>0</v>
      </c>
      <c r="D967" s="654">
        <v>0</v>
      </c>
      <c r="E967" s="531">
        <f>+C967+D967</f>
        <v>0</v>
      </c>
      <c r="F967" s="654">
        <v>0</v>
      </c>
      <c r="G967" s="531">
        <f t="shared" si="531"/>
        <v>0</v>
      </c>
      <c r="H967" s="531">
        <f>'Production Budget - DETAILED'!G1142</f>
        <v>0</v>
      </c>
      <c r="I967" s="569">
        <f t="shared" si="533"/>
        <v>0</v>
      </c>
      <c r="J967" s="667"/>
      <c r="K967" s="345" t="s">
        <v>566</v>
      </c>
      <c r="L967" s="345" t="s">
        <v>566</v>
      </c>
      <c r="M967" s="345" t="s">
        <v>566</v>
      </c>
      <c r="O967" s="776" t="str">
        <f t="shared" si="509"/>
        <v/>
      </c>
      <c r="P967" s="776" t="str">
        <f t="shared" si="510"/>
        <v/>
      </c>
      <c r="Q967" s="776" t="str">
        <f t="shared" si="511"/>
        <v/>
      </c>
    </row>
    <row r="968" spans="1:17" ht="14" customHeight="1">
      <c r="A968" s="543" t="s">
        <v>2473</v>
      </c>
      <c r="B968" s="466" t="s">
        <v>2577</v>
      </c>
      <c r="C968" s="654">
        <v>0</v>
      </c>
      <c r="D968" s="654">
        <v>0</v>
      </c>
      <c r="E968" s="531">
        <f t="shared" si="532"/>
        <v>0</v>
      </c>
      <c r="F968" s="654">
        <v>0</v>
      </c>
      <c r="G968" s="531">
        <f t="shared" si="531"/>
        <v>0</v>
      </c>
      <c r="H968" s="531">
        <f>'Production Budget - DETAILED'!G1143</f>
        <v>0</v>
      </c>
      <c r="I968" s="569">
        <f t="shared" si="533"/>
        <v>0</v>
      </c>
      <c r="J968" s="667"/>
      <c r="K968" s="345" t="s">
        <v>566</v>
      </c>
      <c r="L968" s="345" t="s">
        <v>566</v>
      </c>
      <c r="M968" s="345" t="s">
        <v>566</v>
      </c>
      <c r="O968" s="776" t="str">
        <f t="shared" si="509"/>
        <v/>
      </c>
      <c r="P968" s="776" t="str">
        <f t="shared" si="510"/>
        <v/>
      </c>
      <c r="Q968" s="776" t="str">
        <f t="shared" si="511"/>
        <v/>
      </c>
    </row>
    <row r="969" spans="1:17" ht="14" customHeight="1">
      <c r="A969" s="543" t="s">
        <v>2249</v>
      </c>
      <c r="B969" s="534" t="s">
        <v>2474</v>
      </c>
      <c r="C969" s="535">
        <f t="shared" ref="C969:H969" si="534">SUM(C956:C968)</f>
        <v>0</v>
      </c>
      <c r="D969" s="535">
        <f t="shared" si="534"/>
        <v>0</v>
      </c>
      <c r="E969" s="535">
        <f t="shared" si="534"/>
        <v>0</v>
      </c>
      <c r="F969" s="535">
        <f t="shared" si="534"/>
        <v>0</v>
      </c>
      <c r="G969" s="535">
        <f t="shared" si="534"/>
        <v>0</v>
      </c>
      <c r="H969" s="535">
        <f t="shared" si="534"/>
        <v>0</v>
      </c>
      <c r="I969" s="831">
        <f>+H969-G969</f>
        <v>0</v>
      </c>
      <c r="J969" s="738"/>
      <c r="K969" s="738"/>
      <c r="L969" s="738"/>
      <c r="M969" s="738"/>
      <c r="N969" s="738"/>
      <c r="O969" s="783"/>
      <c r="P969" s="783"/>
      <c r="Q969" s="783"/>
    </row>
    <row r="970" spans="1:17" ht="14" customHeight="1">
      <c r="A970" s="543"/>
      <c r="B970" s="536"/>
      <c r="C970" s="537"/>
      <c r="D970" s="537"/>
      <c r="E970" s="537"/>
      <c r="F970" s="537"/>
      <c r="G970" s="537"/>
      <c r="H970" s="537"/>
      <c r="I970" s="832"/>
      <c r="J970" s="468"/>
      <c r="K970" s="468"/>
      <c r="L970" s="468"/>
      <c r="M970" s="468"/>
      <c r="N970" s="468"/>
      <c r="O970" s="782"/>
      <c r="P970" s="782"/>
      <c r="Q970" s="782"/>
    </row>
    <row r="971" spans="1:17" ht="14" customHeight="1">
      <c r="A971" s="524" t="s">
        <v>2475</v>
      </c>
      <c r="B971" s="525" t="s">
        <v>2750</v>
      </c>
      <c r="C971" s="526"/>
      <c r="D971" s="537"/>
      <c r="E971" s="537"/>
      <c r="F971" s="537"/>
      <c r="G971" s="537"/>
      <c r="H971" s="537"/>
      <c r="I971" s="832"/>
      <c r="J971" s="468"/>
      <c r="K971" s="468"/>
      <c r="L971" s="468"/>
      <c r="M971" s="468"/>
      <c r="N971" s="468"/>
      <c r="O971" s="782"/>
      <c r="P971" s="782"/>
      <c r="Q971" s="782"/>
    </row>
    <row r="972" spans="1:17" ht="14" customHeight="1">
      <c r="A972" s="543" t="s">
        <v>2475</v>
      </c>
      <c r="C972" s="654">
        <v>0</v>
      </c>
      <c r="D972" s="654">
        <v>0</v>
      </c>
      <c r="E972" s="531">
        <f>+C972+D972</f>
        <v>0</v>
      </c>
      <c r="F972" s="654">
        <v>0</v>
      </c>
      <c r="G972" s="531">
        <f t="shared" ref="G972:G993" si="535">+E972+F972</f>
        <v>0</v>
      </c>
      <c r="H972" s="531">
        <f>'Production Budget - DETAILED'!G1148</f>
        <v>0</v>
      </c>
      <c r="I972" s="569">
        <f t="shared" ref="I972:I993" si="536">+H972-G972</f>
        <v>0</v>
      </c>
      <c r="J972" s="667"/>
      <c r="K972" s="345" t="s">
        <v>566</v>
      </c>
      <c r="L972" s="345" t="s">
        <v>566</v>
      </c>
      <c r="M972" s="345" t="s">
        <v>566</v>
      </c>
      <c r="O972" s="776" t="str">
        <f t="shared" si="509"/>
        <v/>
      </c>
      <c r="P972" s="776" t="str">
        <f t="shared" si="510"/>
        <v/>
      </c>
      <c r="Q972" s="776" t="str">
        <f t="shared" si="511"/>
        <v/>
      </c>
    </row>
    <row r="973" spans="1:17" ht="14" customHeight="1">
      <c r="A973" s="559"/>
      <c r="C973" s="654">
        <v>0</v>
      </c>
      <c r="D973" s="654">
        <v>0</v>
      </c>
      <c r="E973" s="531">
        <f t="shared" ref="E973:E984" si="537">+C973+D973</f>
        <v>0</v>
      </c>
      <c r="F973" s="654">
        <v>0</v>
      </c>
      <c r="G973" s="531">
        <f t="shared" ref="G973:G984" si="538">+E973+F973</f>
        <v>0</v>
      </c>
      <c r="H973" s="531">
        <f>'Production Budget - DETAILED'!G1149</f>
        <v>0</v>
      </c>
      <c r="I973" s="569">
        <f t="shared" ref="I973:I984" si="539">+H973-G973</f>
        <v>0</v>
      </c>
      <c r="J973" s="667"/>
      <c r="K973" s="345" t="s">
        <v>566</v>
      </c>
      <c r="L973" s="345" t="s">
        <v>566</v>
      </c>
      <c r="M973" s="345" t="s">
        <v>566</v>
      </c>
      <c r="O973" s="776" t="str">
        <f t="shared" ref="O973:O984" si="540">IF(OR(K973="Oui",K973="Yes"),G973,"")</f>
        <v/>
      </c>
      <c r="P973" s="776" t="str">
        <f t="shared" ref="P973:P984" si="541">IF(OR(L973="Oui",L973="Yes"),G973,"")</f>
        <v/>
      </c>
      <c r="Q973" s="776" t="str">
        <f t="shared" ref="Q973:Q984" si="542">IF(OR(M973="Oui",M973="Yes"),G973,"")</f>
        <v/>
      </c>
    </row>
    <row r="974" spans="1:17" ht="14" customHeight="1">
      <c r="A974" s="559"/>
      <c r="C974" s="654">
        <v>0</v>
      </c>
      <c r="D974" s="654">
        <v>0</v>
      </c>
      <c r="E974" s="531">
        <f t="shared" si="537"/>
        <v>0</v>
      </c>
      <c r="F974" s="654">
        <v>0</v>
      </c>
      <c r="G974" s="531">
        <f t="shared" si="538"/>
        <v>0</v>
      </c>
      <c r="H974" s="531">
        <f>'Production Budget - DETAILED'!G1150</f>
        <v>0</v>
      </c>
      <c r="I974" s="569">
        <f t="shared" si="539"/>
        <v>0</v>
      </c>
      <c r="J974" s="667"/>
      <c r="K974" s="345" t="s">
        <v>566</v>
      </c>
      <c r="L974" s="345" t="s">
        <v>566</v>
      </c>
      <c r="M974" s="345" t="s">
        <v>566</v>
      </c>
      <c r="O974" s="776" t="str">
        <f t="shared" si="540"/>
        <v/>
      </c>
      <c r="P974" s="776" t="str">
        <f t="shared" si="541"/>
        <v/>
      </c>
      <c r="Q974" s="776" t="str">
        <f t="shared" si="542"/>
        <v/>
      </c>
    </row>
    <row r="975" spans="1:17" ht="14" customHeight="1">
      <c r="A975" s="559"/>
      <c r="C975" s="654">
        <v>0</v>
      </c>
      <c r="D975" s="654">
        <v>0</v>
      </c>
      <c r="E975" s="531">
        <f t="shared" si="537"/>
        <v>0</v>
      </c>
      <c r="F975" s="654">
        <v>0</v>
      </c>
      <c r="G975" s="531">
        <f t="shared" si="538"/>
        <v>0</v>
      </c>
      <c r="H975" s="531">
        <f>'Production Budget - DETAILED'!G1151</f>
        <v>0</v>
      </c>
      <c r="I975" s="569">
        <f t="shared" si="539"/>
        <v>0</v>
      </c>
      <c r="J975" s="667"/>
      <c r="K975" s="345" t="s">
        <v>566</v>
      </c>
      <c r="L975" s="345" t="s">
        <v>566</v>
      </c>
      <c r="M975" s="345" t="s">
        <v>566</v>
      </c>
      <c r="O975" s="776" t="str">
        <f t="shared" si="540"/>
        <v/>
      </c>
      <c r="P975" s="776" t="str">
        <f t="shared" si="541"/>
        <v/>
      </c>
      <c r="Q975" s="776" t="str">
        <f t="shared" si="542"/>
        <v/>
      </c>
    </row>
    <row r="976" spans="1:17" ht="14" customHeight="1">
      <c r="A976" s="559"/>
      <c r="C976" s="654">
        <v>0</v>
      </c>
      <c r="D976" s="654">
        <v>0</v>
      </c>
      <c r="E976" s="531">
        <f t="shared" si="537"/>
        <v>0</v>
      </c>
      <c r="F976" s="654">
        <v>0</v>
      </c>
      <c r="G976" s="531">
        <f t="shared" si="538"/>
        <v>0</v>
      </c>
      <c r="H976" s="531">
        <f>'Production Budget - DETAILED'!G1152</f>
        <v>0</v>
      </c>
      <c r="I976" s="569">
        <f t="shared" si="539"/>
        <v>0</v>
      </c>
      <c r="J976" s="667"/>
      <c r="K976" s="345" t="s">
        <v>566</v>
      </c>
      <c r="L976" s="345" t="s">
        <v>566</v>
      </c>
      <c r="M976" s="345" t="s">
        <v>566</v>
      </c>
      <c r="O976" s="776" t="str">
        <f t="shared" si="540"/>
        <v/>
      </c>
      <c r="P976" s="776" t="str">
        <f t="shared" si="541"/>
        <v/>
      </c>
      <c r="Q976" s="776" t="str">
        <f t="shared" si="542"/>
        <v/>
      </c>
    </row>
    <row r="977" spans="1:17" ht="14" customHeight="1">
      <c r="A977" s="559"/>
      <c r="C977" s="654">
        <v>0</v>
      </c>
      <c r="D977" s="654">
        <v>0</v>
      </c>
      <c r="E977" s="531">
        <f t="shared" si="537"/>
        <v>0</v>
      </c>
      <c r="F977" s="654">
        <v>0</v>
      </c>
      <c r="G977" s="531">
        <f t="shared" si="538"/>
        <v>0</v>
      </c>
      <c r="H977" s="531">
        <f>'Production Budget - DETAILED'!G1153</f>
        <v>0</v>
      </c>
      <c r="I977" s="569">
        <f t="shared" si="539"/>
        <v>0</v>
      </c>
      <c r="J977" s="667"/>
      <c r="K977" s="345" t="s">
        <v>566</v>
      </c>
      <c r="L977" s="345" t="s">
        <v>566</v>
      </c>
      <c r="M977" s="345" t="s">
        <v>566</v>
      </c>
      <c r="O977" s="776" t="str">
        <f t="shared" si="540"/>
        <v/>
      </c>
      <c r="P977" s="776" t="str">
        <f t="shared" si="541"/>
        <v/>
      </c>
      <c r="Q977" s="776" t="str">
        <f t="shared" si="542"/>
        <v/>
      </c>
    </row>
    <row r="978" spans="1:17" ht="14" customHeight="1">
      <c r="A978" s="559"/>
      <c r="C978" s="654">
        <v>0</v>
      </c>
      <c r="D978" s="654">
        <v>0</v>
      </c>
      <c r="E978" s="531">
        <f t="shared" si="537"/>
        <v>0</v>
      </c>
      <c r="F978" s="654">
        <v>0</v>
      </c>
      <c r="G978" s="531">
        <f t="shared" si="538"/>
        <v>0</v>
      </c>
      <c r="H978" s="531">
        <f>'Production Budget - DETAILED'!G1154</f>
        <v>0</v>
      </c>
      <c r="I978" s="569">
        <f t="shared" si="539"/>
        <v>0</v>
      </c>
      <c r="J978" s="667"/>
      <c r="K978" s="345" t="s">
        <v>566</v>
      </c>
      <c r="L978" s="345" t="s">
        <v>566</v>
      </c>
      <c r="M978" s="345" t="s">
        <v>566</v>
      </c>
      <c r="O978" s="776" t="str">
        <f t="shared" si="540"/>
        <v/>
      </c>
      <c r="P978" s="776" t="str">
        <f t="shared" si="541"/>
        <v/>
      </c>
      <c r="Q978" s="776" t="str">
        <f t="shared" si="542"/>
        <v/>
      </c>
    </row>
    <row r="979" spans="1:17" ht="14" customHeight="1">
      <c r="A979" s="559"/>
      <c r="C979" s="654">
        <v>0</v>
      </c>
      <c r="D979" s="654">
        <v>0</v>
      </c>
      <c r="E979" s="531">
        <f t="shared" si="537"/>
        <v>0</v>
      </c>
      <c r="F979" s="654">
        <v>0</v>
      </c>
      <c r="G979" s="531">
        <f t="shared" si="538"/>
        <v>0</v>
      </c>
      <c r="H979" s="531">
        <f>'Production Budget - DETAILED'!G1155</f>
        <v>0</v>
      </c>
      <c r="I979" s="569">
        <f t="shared" si="539"/>
        <v>0</v>
      </c>
      <c r="J979" s="667"/>
      <c r="K979" s="345" t="s">
        <v>566</v>
      </c>
      <c r="L979" s="345" t="s">
        <v>566</v>
      </c>
      <c r="M979" s="345" t="s">
        <v>566</v>
      </c>
      <c r="O979" s="776" t="str">
        <f t="shared" si="540"/>
        <v/>
      </c>
      <c r="P979" s="776" t="str">
        <f t="shared" si="541"/>
        <v/>
      </c>
      <c r="Q979" s="776" t="str">
        <f t="shared" si="542"/>
        <v/>
      </c>
    </row>
    <row r="980" spans="1:17" ht="14" customHeight="1">
      <c r="A980" s="559"/>
      <c r="C980" s="654">
        <v>0</v>
      </c>
      <c r="D980" s="654">
        <v>0</v>
      </c>
      <c r="E980" s="531">
        <f t="shared" si="537"/>
        <v>0</v>
      </c>
      <c r="F980" s="654">
        <v>0</v>
      </c>
      <c r="G980" s="531">
        <f t="shared" si="538"/>
        <v>0</v>
      </c>
      <c r="H980" s="531">
        <f>'Production Budget - DETAILED'!G1156</f>
        <v>0</v>
      </c>
      <c r="I980" s="569">
        <f t="shared" si="539"/>
        <v>0</v>
      </c>
      <c r="J980" s="667"/>
      <c r="K980" s="345" t="s">
        <v>566</v>
      </c>
      <c r="L980" s="345" t="s">
        <v>566</v>
      </c>
      <c r="M980" s="345" t="s">
        <v>566</v>
      </c>
      <c r="O980" s="776" t="str">
        <f t="shared" si="540"/>
        <v/>
      </c>
      <c r="P980" s="776" t="str">
        <f t="shared" si="541"/>
        <v/>
      </c>
      <c r="Q980" s="776" t="str">
        <f t="shared" si="542"/>
        <v/>
      </c>
    </row>
    <row r="981" spans="1:17" ht="14" customHeight="1">
      <c r="A981" s="559"/>
      <c r="C981" s="654">
        <v>0</v>
      </c>
      <c r="D981" s="654">
        <v>0</v>
      </c>
      <c r="E981" s="531">
        <f t="shared" si="537"/>
        <v>0</v>
      </c>
      <c r="F981" s="654">
        <v>0</v>
      </c>
      <c r="G981" s="531">
        <f t="shared" si="538"/>
        <v>0</v>
      </c>
      <c r="H981" s="531">
        <f>'Production Budget - DETAILED'!G1157</f>
        <v>0</v>
      </c>
      <c r="I981" s="569">
        <f t="shared" si="539"/>
        <v>0</v>
      </c>
      <c r="J981" s="667"/>
      <c r="K981" s="345" t="s">
        <v>566</v>
      </c>
      <c r="L981" s="345" t="s">
        <v>566</v>
      </c>
      <c r="M981" s="345" t="s">
        <v>566</v>
      </c>
      <c r="O981" s="776" t="str">
        <f t="shared" si="540"/>
        <v/>
      </c>
      <c r="P981" s="776" t="str">
        <f t="shared" si="541"/>
        <v/>
      </c>
      <c r="Q981" s="776" t="str">
        <f t="shared" si="542"/>
        <v/>
      </c>
    </row>
    <row r="982" spans="1:17" ht="14" customHeight="1">
      <c r="A982" s="559"/>
      <c r="C982" s="654">
        <v>0</v>
      </c>
      <c r="D982" s="654">
        <v>0</v>
      </c>
      <c r="E982" s="531">
        <f t="shared" si="537"/>
        <v>0</v>
      </c>
      <c r="F982" s="654">
        <v>0</v>
      </c>
      <c r="G982" s="531">
        <f t="shared" si="538"/>
        <v>0</v>
      </c>
      <c r="H982" s="531">
        <f>'Production Budget - DETAILED'!G1158</f>
        <v>0</v>
      </c>
      <c r="I982" s="569">
        <f t="shared" si="539"/>
        <v>0</v>
      </c>
      <c r="J982" s="667"/>
      <c r="K982" s="345" t="s">
        <v>566</v>
      </c>
      <c r="L982" s="345" t="s">
        <v>566</v>
      </c>
      <c r="M982" s="345" t="s">
        <v>566</v>
      </c>
      <c r="O982" s="776" t="str">
        <f t="shared" si="540"/>
        <v/>
      </c>
      <c r="P982" s="776" t="str">
        <f t="shared" si="541"/>
        <v/>
      </c>
      <c r="Q982" s="776" t="str">
        <f t="shared" si="542"/>
        <v/>
      </c>
    </row>
    <row r="983" spans="1:17" ht="14" customHeight="1">
      <c r="A983" s="559"/>
      <c r="C983" s="654">
        <v>0</v>
      </c>
      <c r="D983" s="654">
        <v>0</v>
      </c>
      <c r="E983" s="531">
        <f t="shared" si="537"/>
        <v>0</v>
      </c>
      <c r="F983" s="654">
        <v>0</v>
      </c>
      <c r="G983" s="531">
        <f t="shared" si="538"/>
        <v>0</v>
      </c>
      <c r="H983" s="531">
        <f>'Production Budget - DETAILED'!G1159</f>
        <v>0</v>
      </c>
      <c r="I983" s="569">
        <f t="shared" si="539"/>
        <v>0</v>
      </c>
      <c r="J983" s="667"/>
      <c r="K983" s="345" t="s">
        <v>566</v>
      </c>
      <c r="L983" s="345" t="s">
        <v>566</v>
      </c>
      <c r="M983" s="345" t="s">
        <v>566</v>
      </c>
      <c r="O983" s="776" t="str">
        <f t="shared" si="540"/>
        <v/>
      </c>
      <c r="P983" s="776" t="str">
        <f t="shared" si="541"/>
        <v/>
      </c>
      <c r="Q983" s="776" t="str">
        <f t="shared" si="542"/>
        <v/>
      </c>
    </row>
    <row r="984" spans="1:17" ht="14" customHeight="1">
      <c r="A984" s="559"/>
      <c r="C984" s="654">
        <v>0</v>
      </c>
      <c r="D984" s="654">
        <v>0</v>
      </c>
      <c r="E984" s="531">
        <f t="shared" si="537"/>
        <v>0</v>
      </c>
      <c r="F984" s="654">
        <v>0</v>
      </c>
      <c r="G984" s="531">
        <f t="shared" si="538"/>
        <v>0</v>
      </c>
      <c r="H984" s="531">
        <f>'Production Budget - DETAILED'!G1160</f>
        <v>0</v>
      </c>
      <c r="I984" s="569">
        <f t="shared" si="539"/>
        <v>0</v>
      </c>
      <c r="J984" s="667"/>
      <c r="K984" s="345" t="s">
        <v>566</v>
      </c>
      <c r="L984" s="345" t="s">
        <v>566</v>
      </c>
      <c r="M984" s="345" t="s">
        <v>566</v>
      </c>
      <c r="O984" s="776" t="str">
        <f t="shared" si="540"/>
        <v/>
      </c>
      <c r="P984" s="776" t="str">
        <f t="shared" si="541"/>
        <v/>
      </c>
      <c r="Q984" s="776" t="str">
        <f t="shared" si="542"/>
        <v/>
      </c>
    </row>
    <row r="985" spans="1:17" ht="14" customHeight="1">
      <c r="A985" s="559"/>
      <c r="C985" s="654">
        <v>0</v>
      </c>
      <c r="D985" s="654">
        <v>0</v>
      </c>
      <c r="E985" s="531">
        <f t="shared" ref="E985:E993" si="543">+C985+D985</f>
        <v>0</v>
      </c>
      <c r="F985" s="654">
        <v>0</v>
      </c>
      <c r="G985" s="531">
        <f t="shared" si="535"/>
        <v>0</v>
      </c>
      <c r="H985" s="531">
        <f>'Production Budget - DETAILED'!G1161</f>
        <v>0</v>
      </c>
      <c r="I985" s="569">
        <f t="shared" si="536"/>
        <v>0</v>
      </c>
      <c r="J985" s="667"/>
      <c r="K985" s="345" t="s">
        <v>566</v>
      </c>
      <c r="L985" s="345" t="s">
        <v>566</v>
      </c>
      <c r="M985" s="345" t="s">
        <v>566</v>
      </c>
      <c r="O985" s="776" t="str">
        <f t="shared" si="509"/>
        <v/>
      </c>
      <c r="P985" s="776" t="str">
        <f t="shared" si="510"/>
        <v/>
      </c>
      <c r="Q985" s="776" t="str">
        <f t="shared" si="511"/>
        <v/>
      </c>
    </row>
    <row r="986" spans="1:17" ht="14" customHeight="1">
      <c r="A986" s="559"/>
      <c r="C986" s="654">
        <v>0</v>
      </c>
      <c r="D986" s="654">
        <v>0</v>
      </c>
      <c r="E986" s="531">
        <f t="shared" si="543"/>
        <v>0</v>
      </c>
      <c r="F986" s="654">
        <v>0</v>
      </c>
      <c r="G986" s="531">
        <f t="shared" si="535"/>
        <v>0</v>
      </c>
      <c r="H986" s="531">
        <f>'Production Budget - DETAILED'!G1162</f>
        <v>0</v>
      </c>
      <c r="I986" s="569">
        <f t="shared" si="536"/>
        <v>0</v>
      </c>
      <c r="J986" s="667"/>
      <c r="K986" s="345" t="s">
        <v>566</v>
      </c>
      <c r="L986" s="345" t="s">
        <v>566</v>
      </c>
      <c r="M986" s="345" t="s">
        <v>566</v>
      </c>
      <c r="O986" s="776" t="str">
        <f t="shared" si="509"/>
        <v/>
      </c>
      <c r="P986" s="776" t="str">
        <f t="shared" si="510"/>
        <v/>
      </c>
      <c r="Q986" s="776" t="str">
        <f t="shared" si="511"/>
        <v/>
      </c>
    </row>
    <row r="987" spans="1:17" ht="14" customHeight="1">
      <c r="A987" s="559"/>
      <c r="C987" s="654">
        <v>0</v>
      </c>
      <c r="D987" s="654">
        <v>0</v>
      </c>
      <c r="E987" s="531">
        <f t="shared" si="543"/>
        <v>0</v>
      </c>
      <c r="F987" s="654">
        <v>0</v>
      </c>
      <c r="G987" s="531">
        <f t="shared" si="535"/>
        <v>0</v>
      </c>
      <c r="H987" s="531">
        <f>'Production Budget - DETAILED'!G1163</f>
        <v>0</v>
      </c>
      <c r="I987" s="569">
        <f t="shared" si="536"/>
        <v>0</v>
      </c>
      <c r="J987" s="667"/>
      <c r="K987" s="345" t="s">
        <v>566</v>
      </c>
      <c r="L987" s="345" t="s">
        <v>566</v>
      </c>
      <c r="M987" s="345" t="s">
        <v>566</v>
      </c>
      <c r="O987" s="776" t="str">
        <f t="shared" si="509"/>
        <v/>
      </c>
      <c r="P987" s="776" t="str">
        <f t="shared" si="510"/>
        <v/>
      </c>
      <c r="Q987" s="776" t="str">
        <f t="shared" si="511"/>
        <v/>
      </c>
    </row>
    <row r="988" spans="1:17" ht="14" customHeight="1">
      <c r="A988" s="559"/>
      <c r="C988" s="654">
        <v>0</v>
      </c>
      <c r="D988" s="654">
        <v>0</v>
      </c>
      <c r="E988" s="531">
        <f t="shared" si="543"/>
        <v>0</v>
      </c>
      <c r="F988" s="654">
        <v>0</v>
      </c>
      <c r="G988" s="531">
        <f t="shared" si="535"/>
        <v>0</v>
      </c>
      <c r="H988" s="531">
        <f>'Production Budget - DETAILED'!G1164</f>
        <v>0</v>
      </c>
      <c r="I988" s="569">
        <f t="shared" si="536"/>
        <v>0</v>
      </c>
      <c r="J988" s="667"/>
      <c r="K988" s="345" t="s">
        <v>566</v>
      </c>
      <c r="L988" s="345" t="s">
        <v>566</v>
      </c>
      <c r="M988" s="345" t="s">
        <v>566</v>
      </c>
      <c r="O988" s="776" t="str">
        <f t="shared" ref="O988:O1056" si="544">IF(OR(K988="Oui",K988="Yes"),G988,"")</f>
        <v/>
      </c>
      <c r="P988" s="776" t="str">
        <f t="shared" ref="P988:P1056" si="545">IF(OR(L988="Oui",L988="Yes"),G988,"")</f>
        <v/>
      </c>
      <c r="Q988" s="776" t="str">
        <f t="shared" ref="Q988:Q1056" si="546">IF(OR(M988="Oui",M988="Yes"),G988,"")</f>
        <v/>
      </c>
    </row>
    <row r="989" spans="1:17" ht="14" customHeight="1">
      <c r="A989" s="559"/>
      <c r="C989" s="654">
        <v>0</v>
      </c>
      <c r="D989" s="654">
        <v>0</v>
      </c>
      <c r="E989" s="531">
        <f t="shared" si="543"/>
        <v>0</v>
      </c>
      <c r="F989" s="654">
        <v>0</v>
      </c>
      <c r="G989" s="531">
        <f t="shared" si="535"/>
        <v>0</v>
      </c>
      <c r="H989" s="531">
        <f>'Production Budget - DETAILED'!G1165</f>
        <v>0</v>
      </c>
      <c r="I989" s="569">
        <f t="shared" si="536"/>
        <v>0</v>
      </c>
      <c r="J989" s="667"/>
      <c r="K989" s="345" t="s">
        <v>566</v>
      </c>
      <c r="L989" s="345" t="s">
        <v>566</v>
      </c>
      <c r="M989" s="345" t="s">
        <v>566</v>
      </c>
      <c r="O989" s="776" t="str">
        <f t="shared" si="544"/>
        <v/>
      </c>
      <c r="P989" s="776" t="str">
        <f t="shared" si="545"/>
        <v/>
      </c>
      <c r="Q989" s="776" t="str">
        <f t="shared" si="546"/>
        <v/>
      </c>
    </row>
    <row r="990" spans="1:17" ht="14" customHeight="1">
      <c r="A990" s="559"/>
      <c r="C990" s="654">
        <v>0</v>
      </c>
      <c r="D990" s="654">
        <v>0</v>
      </c>
      <c r="E990" s="531">
        <f t="shared" si="543"/>
        <v>0</v>
      </c>
      <c r="F990" s="654">
        <v>0</v>
      </c>
      <c r="G990" s="531">
        <f t="shared" si="535"/>
        <v>0</v>
      </c>
      <c r="H990" s="531">
        <f>'Production Budget - DETAILED'!G1166</f>
        <v>0</v>
      </c>
      <c r="I990" s="569">
        <f t="shared" si="536"/>
        <v>0</v>
      </c>
      <c r="J990" s="667"/>
      <c r="K990" s="345" t="s">
        <v>566</v>
      </c>
      <c r="L990" s="345" t="s">
        <v>566</v>
      </c>
      <c r="M990" s="345" t="s">
        <v>566</v>
      </c>
      <c r="O990" s="776" t="str">
        <f t="shared" si="544"/>
        <v/>
      </c>
      <c r="P990" s="776" t="str">
        <f t="shared" si="545"/>
        <v/>
      </c>
      <c r="Q990" s="776" t="str">
        <f t="shared" si="546"/>
        <v/>
      </c>
    </row>
    <row r="991" spans="1:17" ht="14" customHeight="1">
      <c r="A991" s="559"/>
      <c r="C991" s="654">
        <v>0</v>
      </c>
      <c r="D991" s="654">
        <v>0</v>
      </c>
      <c r="E991" s="531">
        <f t="shared" si="543"/>
        <v>0</v>
      </c>
      <c r="F991" s="654">
        <v>0</v>
      </c>
      <c r="G991" s="531">
        <f t="shared" si="535"/>
        <v>0</v>
      </c>
      <c r="H991" s="531">
        <f>'Production Budget - DETAILED'!G1167</f>
        <v>0</v>
      </c>
      <c r="I991" s="569">
        <f t="shared" si="536"/>
        <v>0</v>
      </c>
      <c r="J991" s="667"/>
      <c r="K991" s="345" t="s">
        <v>566</v>
      </c>
      <c r="L991" s="345" t="s">
        <v>566</v>
      </c>
      <c r="M991" s="345" t="s">
        <v>566</v>
      </c>
      <c r="O991" s="776" t="str">
        <f t="shared" si="544"/>
        <v/>
      </c>
      <c r="P991" s="776" t="str">
        <f t="shared" si="545"/>
        <v/>
      </c>
      <c r="Q991" s="776" t="str">
        <f t="shared" si="546"/>
        <v/>
      </c>
    </row>
    <row r="992" spans="1:17" ht="14" customHeight="1">
      <c r="A992" s="559"/>
      <c r="C992" s="654">
        <v>0</v>
      </c>
      <c r="D992" s="654">
        <v>0</v>
      </c>
      <c r="E992" s="531">
        <f t="shared" si="543"/>
        <v>0</v>
      </c>
      <c r="F992" s="654">
        <v>0</v>
      </c>
      <c r="G992" s="531">
        <f t="shared" si="535"/>
        <v>0</v>
      </c>
      <c r="H992" s="531">
        <f>'Production Budget - DETAILED'!G1168</f>
        <v>0</v>
      </c>
      <c r="I992" s="569">
        <f t="shared" si="536"/>
        <v>0</v>
      </c>
      <c r="J992" s="667"/>
      <c r="K992" s="345" t="s">
        <v>566</v>
      </c>
      <c r="L992" s="345" t="s">
        <v>566</v>
      </c>
      <c r="M992" s="345" t="s">
        <v>566</v>
      </c>
      <c r="O992" s="776" t="str">
        <f t="shared" si="544"/>
        <v/>
      </c>
      <c r="P992" s="776" t="str">
        <f t="shared" si="545"/>
        <v/>
      </c>
      <c r="Q992" s="776" t="str">
        <f t="shared" si="546"/>
        <v/>
      </c>
    </row>
    <row r="993" spans="1:51" ht="14" customHeight="1">
      <c r="A993" s="559"/>
      <c r="C993" s="654">
        <v>0</v>
      </c>
      <c r="D993" s="654">
        <v>0</v>
      </c>
      <c r="E993" s="531">
        <f t="shared" si="543"/>
        <v>0</v>
      </c>
      <c r="F993" s="654">
        <v>0</v>
      </c>
      <c r="G993" s="531">
        <f t="shared" si="535"/>
        <v>0</v>
      </c>
      <c r="H993" s="531">
        <f>'Production Budget - DETAILED'!G1169</f>
        <v>0</v>
      </c>
      <c r="I993" s="569">
        <f t="shared" si="536"/>
        <v>0</v>
      </c>
      <c r="J993" s="667"/>
      <c r="K993" s="345" t="s">
        <v>566</v>
      </c>
      <c r="L993" s="345" t="s">
        <v>566</v>
      </c>
      <c r="M993" s="345" t="s">
        <v>566</v>
      </c>
      <c r="O993" s="776" t="str">
        <f t="shared" si="544"/>
        <v/>
      </c>
      <c r="P993" s="776" t="str">
        <f t="shared" si="545"/>
        <v/>
      </c>
      <c r="Q993" s="776" t="str">
        <f t="shared" si="546"/>
        <v/>
      </c>
    </row>
    <row r="994" spans="1:51" ht="14" customHeight="1" thickBot="1">
      <c r="A994" s="543" t="s">
        <v>2249</v>
      </c>
      <c r="B994" s="534" t="s">
        <v>2476</v>
      </c>
      <c r="C994" s="535">
        <f>SUM(C972:C993)</f>
        <v>0</v>
      </c>
      <c r="D994" s="535">
        <f t="shared" ref="D994:H994" si="547">SUM(D972:D993)</f>
        <v>0</v>
      </c>
      <c r="E994" s="535">
        <f t="shared" si="547"/>
        <v>0</v>
      </c>
      <c r="F994" s="535">
        <f t="shared" si="547"/>
        <v>0</v>
      </c>
      <c r="G994" s="535">
        <f t="shared" si="547"/>
        <v>0</v>
      </c>
      <c r="H994" s="535">
        <f t="shared" si="547"/>
        <v>0</v>
      </c>
      <c r="I994" s="831">
        <f>+H994-G994</f>
        <v>0</v>
      </c>
      <c r="J994" s="600"/>
      <c r="K994" s="574"/>
      <c r="L994" s="574"/>
      <c r="M994" s="574"/>
      <c r="O994" s="784"/>
      <c r="P994" s="785"/>
      <c r="Q994" s="785"/>
    </row>
    <row r="995" spans="1:51" ht="14.25" customHeight="1" thickBot="1">
      <c r="A995" s="550"/>
      <c r="B995" s="475"/>
      <c r="C995" s="472"/>
      <c r="D995" s="472"/>
      <c r="E995" s="472"/>
      <c r="F995" s="472"/>
      <c r="G995" s="472"/>
      <c r="H995" s="472"/>
      <c r="I995" s="834"/>
      <c r="J995" s="602"/>
      <c r="K995" s="576"/>
      <c r="L995" s="576"/>
      <c r="M995" s="576"/>
      <c r="O995" s="786"/>
      <c r="P995" s="787"/>
      <c r="Q995" s="787"/>
    </row>
    <row r="996" spans="1:51" s="474" customFormat="1" ht="22.5" customHeight="1" thickBot="1">
      <c r="A996" s="560" t="s">
        <v>2771</v>
      </c>
      <c r="B996" s="534"/>
      <c r="C996" s="473">
        <f t="shared" ref="C996:H996" si="548">SUM(C835+C845+C868+C881+C902+C925+C944+C953+C969+C994)</f>
        <v>0</v>
      </c>
      <c r="D996" s="473">
        <f t="shared" si="548"/>
        <v>0</v>
      </c>
      <c r="E996" s="473">
        <f t="shared" si="548"/>
        <v>0</v>
      </c>
      <c r="F996" s="473">
        <f t="shared" si="548"/>
        <v>0</v>
      </c>
      <c r="G996" s="473">
        <f t="shared" si="548"/>
        <v>0</v>
      </c>
      <c r="H996" s="473">
        <f t="shared" si="548"/>
        <v>0</v>
      </c>
      <c r="I996" s="831">
        <f>+H996-G996</f>
        <v>0</v>
      </c>
      <c r="J996" s="603"/>
      <c r="K996" s="577"/>
      <c r="L996" s="577"/>
      <c r="M996" s="577"/>
      <c r="N996" s="582"/>
      <c r="O996" s="788"/>
      <c r="P996" s="789"/>
      <c r="Q996" s="789"/>
      <c r="R996" s="582"/>
      <c r="S996" s="582"/>
      <c r="T996" s="582"/>
      <c r="U996" s="582"/>
      <c r="V996" s="582"/>
      <c r="W996" s="582"/>
      <c r="X996" s="582"/>
      <c r="Y996" s="582"/>
      <c r="Z996" s="582"/>
      <c r="AA996" s="582"/>
      <c r="AB996" s="582"/>
      <c r="AC996" s="582"/>
      <c r="AD996" s="582"/>
      <c r="AE996" s="582"/>
      <c r="AF996" s="582"/>
      <c r="AG996" s="582"/>
      <c r="AH996" s="582"/>
      <c r="AI996" s="582"/>
      <c r="AJ996" s="582"/>
      <c r="AK996" s="582"/>
      <c r="AL996" s="582"/>
      <c r="AM996" s="582"/>
      <c r="AN996" s="582"/>
      <c r="AO996" s="582"/>
      <c r="AP996" s="582"/>
      <c r="AQ996" s="582"/>
      <c r="AR996" s="582"/>
      <c r="AS996" s="582"/>
      <c r="AT996" s="582"/>
      <c r="AU996" s="582"/>
      <c r="AV996" s="582"/>
      <c r="AW996" s="582"/>
      <c r="AX996" s="582"/>
      <c r="AY996" s="582"/>
    </row>
    <row r="997" spans="1:51" ht="14" customHeight="1" thickBot="1">
      <c r="A997" s="550"/>
      <c r="B997" s="475"/>
      <c r="C997" s="472"/>
      <c r="D997" s="472"/>
      <c r="E997" s="472"/>
      <c r="F997" s="472"/>
      <c r="G997" s="472"/>
      <c r="H997" s="472"/>
      <c r="I997" s="834"/>
      <c r="J997" s="602"/>
      <c r="K997" s="576"/>
      <c r="L997" s="576"/>
      <c r="M997" s="576"/>
      <c r="O997" s="786"/>
      <c r="P997" s="787"/>
      <c r="Q997" s="787"/>
    </row>
    <row r="998" spans="1:51" s="477" customFormat="1" ht="14" customHeight="1">
      <c r="A998" s="561"/>
      <c r="B998" s="562" t="s">
        <v>2751</v>
      </c>
      <c r="C998" s="563">
        <f t="shared" ref="C998:H998" si="549">SUM(C810+C996)</f>
        <v>0</v>
      </c>
      <c r="D998" s="563">
        <f t="shared" si="549"/>
        <v>0</v>
      </c>
      <c r="E998" s="563">
        <f t="shared" si="549"/>
        <v>0</v>
      </c>
      <c r="F998" s="563">
        <f t="shared" si="549"/>
        <v>0</v>
      </c>
      <c r="G998" s="563">
        <f t="shared" si="549"/>
        <v>0</v>
      </c>
      <c r="H998" s="563">
        <f t="shared" si="549"/>
        <v>0</v>
      </c>
      <c r="I998" s="563">
        <f>+H998-G998</f>
        <v>0</v>
      </c>
      <c r="J998" s="604"/>
      <c r="K998" s="578"/>
      <c r="L998" s="578"/>
      <c r="M998" s="578"/>
      <c r="N998" s="583"/>
      <c r="O998" s="792"/>
      <c r="P998" s="793"/>
      <c r="Q998" s="793"/>
      <c r="R998" s="583"/>
      <c r="S998" s="583"/>
      <c r="T998" s="583"/>
      <c r="U998" s="583"/>
      <c r="V998" s="583"/>
      <c r="W998" s="583"/>
      <c r="X998" s="583"/>
      <c r="Y998" s="583"/>
      <c r="Z998" s="583"/>
      <c r="AA998" s="583"/>
      <c r="AB998" s="583"/>
      <c r="AC998" s="583"/>
      <c r="AD998" s="583"/>
      <c r="AE998" s="583"/>
      <c r="AF998" s="583"/>
      <c r="AG998" s="583"/>
      <c r="AH998" s="583"/>
      <c r="AI998" s="583"/>
      <c r="AJ998" s="583"/>
      <c r="AK998" s="583"/>
      <c r="AL998" s="583"/>
      <c r="AM998" s="583"/>
      <c r="AN998" s="583"/>
      <c r="AO998" s="583"/>
      <c r="AP998" s="583"/>
      <c r="AQ998" s="583"/>
      <c r="AR998" s="583"/>
      <c r="AS998" s="583"/>
      <c r="AT998" s="583"/>
      <c r="AU998" s="583"/>
      <c r="AV998" s="583"/>
      <c r="AW998" s="583"/>
      <c r="AX998" s="583"/>
      <c r="AY998" s="583"/>
    </row>
    <row r="999" spans="1:51" ht="14" customHeight="1" thickBot="1">
      <c r="A999" s="561"/>
      <c r="B999" s="562" t="s">
        <v>2752</v>
      </c>
      <c r="C999" s="478"/>
      <c r="D999" s="478"/>
      <c r="E999" s="478"/>
      <c r="F999" s="478"/>
      <c r="G999" s="478"/>
      <c r="H999" s="478"/>
      <c r="I999" s="479"/>
      <c r="J999" s="605"/>
      <c r="K999" s="579"/>
      <c r="L999" s="579"/>
      <c r="M999" s="579"/>
      <c r="O999" s="794"/>
      <c r="P999" s="795"/>
      <c r="Q999" s="795"/>
    </row>
    <row r="1000" spans="1:51" ht="14" customHeight="1" thickBot="1">
      <c r="A1000" s="550"/>
      <c r="B1000" s="475"/>
      <c r="C1000" s="472"/>
      <c r="D1000" s="472"/>
      <c r="E1000" s="472"/>
      <c r="F1000" s="472"/>
      <c r="G1000" s="472"/>
      <c r="H1000" s="472"/>
      <c r="I1000" s="834"/>
      <c r="J1000" s="602"/>
      <c r="K1000" s="576"/>
      <c r="L1000" s="576"/>
      <c r="M1000" s="576"/>
      <c r="O1000" s="786"/>
      <c r="P1000" s="787"/>
      <c r="Q1000" s="787"/>
    </row>
    <row r="1001" spans="1:51" ht="14" customHeight="1">
      <c r="A1001" s="558"/>
      <c r="B1001" s="536" t="s">
        <v>2844</v>
      </c>
      <c r="C1001" s="537"/>
      <c r="D1001" s="537"/>
      <c r="E1001" s="537"/>
      <c r="F1001" s="537"/>
      <c r="G1001" s="537"/>
      <c r="H1001" s="537"/>
      <c r="I1001" s="832"/>
      <c r="J1001" s="601"/>
      <c r="K1001" s="468"/>
      <c r="L1001" s="468"/>
      <c r="M1001" s="468"/>
      <c r="N1001" s="468"/>
      <c r="O1001" s="782"/>
      <c r="P1001" s="782"/>
      <c r="Q1001" s="782"/>
    </row>
    <row r="1002" spans="1:51" ht="14" customHeight="1">
      <c r="A1002" s="558"/>
      <c r="B1002" s="536"/>
      <c r="C1002" s="537"/>
      <c r="D1002" s="537"/>
      <c r="E1002" s="537"/>
      <c r="F1002" s="537"/>
      <c r="G1002" s="537"/>
      <c r="H1002" s="537"/>
      <c r="I1002" s="832"/>
      <c r="J1002" s="601"/>
      <c r="K1002" s="468"/>
      <c r="L1002" s="468"/>
      <c r="M1002" s="468"/>
      <c r="N1002" s="468"/>
      <c r="O1002" s="782"/>
      <c r="P1002" s="782"/>
      <c r="Q1002" s="782"/>
    </row>
    <row r="1003" spans="1:51" ht="14" customHeight="1">
      <c r="A1003" s="524" t="s">
        <v>2477</v>
      </c>
      <c r="B1003" s="525" t="s">
        <v>2753</v>
      </c>
      <c r="C1003" s="526"/>
      <c r="D1003" s="537"/>
      <c r="E1003" s="537"/>
      <c r="F1003" s="537"/>
      <c r="G1003" s="537"/>
      <c r="H1003" s="537"/>
      <c r="I1003" s="832"/>
      <c r="J1003" s="601"/>
      <c r="K1003" s="468"/>
      <c r="L1003" s="468"/>
      <c r="M1003" s="468"/>
      <c r="N1003" s="468"/>
      <c r="O1003" s="782"/>
      <c r="P1003" s="782"/>
      <c r="Q1003" s="782"/>
    </row>
    <row r="1004" spans="1:51" ht="14" customHeight="1">
      <c r="A1004" s="543" t="s">
        <v>2478</v>
      </c>
      <c r="B1004" s="541" t="s">
        <v>1648</v>
      </c>
      <c r="C1004" s="654">
        <v>0</v>
      </c>
      <c r="D1004" s="654">
        <v>0</v>
      </c>
      <c r="E1004" s="531">
        <f>+C1004+D1004</f>
        <v>0</v>
      </c>
      <c r="F1004" s="654">
        <v>0</v>
      </c>
      <c r="G1004" s="531">
        <f t="shared" ref="G1004:G1018" si="550">+E1004+F1004</f>
        <v>0</v>
      </c>
      <c r="H1004" s="531">
        <f>'Production Budget - DETAILED'!G1174</f>
        <v>0</v>
      </c>
      <c r="I1004" s="569">
        <f t="shared" ref="I1004:I1018" si="551">+H1004-G1004</f>
        <v>0</v>
      </c>
      <c r="J1004" s="667"/>
      <c r="K1004" s="345" t="s">
        <v>566</v>
      </c>
      <c r="L1004" s="345" t="s">
        <v>566</v>
      </c>
      <c r="M1004" s="345" t="s">
        <v>566</v>
      </c>
      <c r="O1004" s="776" t="str">
        <f t="shared" si="544"/>
        <v/>
      </c>
      <c r="P1004" s="776" t="str">
        <f t="shared" si="545"/>
        <v/>
      </c>
      <c r="Q1004" s="776" t="str">
        <f t="shared" si="546"/>
        <v/>
      </c>
    </row>
    <row r="1005" spans="1:51" ht="14" customHeight="1">
      <c r="A1005" s="543" t="s">
        <v>2986</v>
      </c>
      <c r="B1005" s="541" t="s">
        <v>1649</v>
      </c>
      <c r="C1005" s="654">
        <v>0</v>
      </c>
      <c r="D1005" s="654">
        <v>0</v>
      </c>
      <c r="E1005" s="531">
        <f t="shared" ref="E1005:E1018" si="552">+C1005+D1005</f>
        <v>0</v>
      </c>
      <c r="F1005" s="654">
        <v>0</v>
      </c>
      <c r="G1005" s="531">
        <f t="shared" si="550"/>
        <v>0</v>
      </c>
      <c r="H1005" s="531">
        <f>'Production Budget - DETAILED'!G1175</f>
        <v>0</v>
      </c>
      <c r="I1005" s="569">
        <f t="shared" si="551"/>
        <v>0</v>
      </c>
      <c r="J1005" s="667"/>
      <c r="K1005" s="345" t="s">
        <v>566</v>
      </c>
      <c r="L1005" s="345" t="s">
        <v>566</v>
      </c>
      <c r="M1005" s="345" t="s">
        <v>566</v>
      </c>
      <c r="O1005" s="776" t="str">
        <f t="shared" si="544"/>
        <v/>
      </c>
      <c r="P1005" s="776" t="str">
        <f t="shared" si="545"/>
        <v/>
      </c>
      <c r="Q1005" s="776" t="str">
        <f t="shared" si="546"/>
        <v/>
      </c>
    </row>
    <row r="1006" spans="1:51" ht="14" customHeight="1">
      <c r="A1006" s="543" t="s">
        <v>2479</v>
      </c>
      <c r="B1006" s="541" t="s">
        <v>1650</v>
      </c>
      <c r="C1006" s="654">
        <v>0</v>
      </c>
      <c r="D1006" s="654">
        <v>0</v>
      </c>
      <c r="E1006" s="531">
        <f t="shared" si="552"/>
        <v>0</v>
      </c>
      <c r="F1006" s="654">
        <v>0</v>
      </c>
      <c r="G1006" s="531">
        <f t="shared" si="550"/>
        <v>0</v>
      </c>
      <c r="H1006" s="531">
        <f>'Production Budget - DETAILED'!G1176</f>
        <v>0</v>
      </c>
      <c r="I1006" s="569">
        <f t="shared" si="551"/>
        <v>0</v>
      </c>
      <c r="J1006" s="667"/>
      <c r="K1006" s="345" t="s">
        <v>566</v>
      </c>
      <c r="L1006" s="345" t="s">
        <v>566</v>
      </c>
      <c r="M1006" s="345" t="s">
        <v>566</v>
      </c>
      <c r="O1006" s="776" t="str">
        <f t="shared" si="544"/>
        <v/>
      </c>
      <c r="P1006" s="776" t="str">
        <f t="shared" si="545"/>
        <v/>
      </c>
      <c r="Q1006" s="776" t="str">
        <f t="shared" si="546"/>
        <v/>
      </c>
    </row>
    <row r="1007" spans="1:51" ht="14" customHeight="1">
      <c r="A1007" s="543" t="s">
        <v>2480</v>
      </c>
      <c r="B1007" s="541" t="s">
        <v>1651</v>
      </c>
      <c r="C1007" s="654">
        <v>0</v>
      </c>
      <c r="D1007" s="654">
        <v>0</v>
      </c>
      <c r="E1007" s="531">
        <f t="shared" si="552"/>
        <v>0</v>
      </c>
      <c r="F1007" s="654">
        <v>0</v>
      </c>
      <c r="G1007" s="531">
        <f t="shared" si="550"/>
        <v>0</v>
      </c>
      <c r="H1007" s="531">
        <f>'Production Budget - DETAILED'!G1177</f>
        <v>0</v>
      </c>
      <c r="I1007" s="569">
        <f t="shared" si="551"/>
        <v>0</v>
      </c>
      <c r="J1007" s="667"/>
      <c r="K1007" s="345" t="s">
        <v>566</v>
      </c>
      <c r="L1007" s="345" t="s">
        <v>566</v>
      </c>
      <c r="M1007" s="345" t="s">
        <v>566</v>
      </c>
      <c r="O1007" s="776" t="str">
        <f t="shared" si="544"/>
        <v/>
      </c>
      <c r="P1007" s="776" t="str">
        <f t="shared" si="545"/>
        <v/>
      </c>
      <c r="Q1007" s="776" t="str">
        <f t="shared" si="546"/>
        <v/>
      </c>
    </row>
    <row r="1008" spans="1:51" ht="14" customHeight="1">
      <c r="A1008" s="543" t="s">
        <v>2987</v>
      </c>
      <c r="B1008" s="541" t="s">
        <v>1652</v>
      </c>
      <c r="C1008" s="654">
        <v>0</v>
      </c>
      <c r="D1008" s="654">
        <v>0</v>
      </c>
      <c r="E1008" s="531">
        <f t="shared" si="552"/>
        <v>0</v>
      </c>
      <c r="F1008" s="654">
        <v>0</v>
      </c>
      <c r="G1008" s="531">
        <f t="shared" si="550"/>
        <v>0</v>
      </c>
      <c r="H1008" s="531">
        <f>'Production Budget - DETAILED'!G1178</f>
        <v>0</v>
      </c>
      <c r="I1008" s="569">
        <f t="shared" si="551"/>
        <v>0</v>
      </c>
      <c r="J1008" s="667"/>
      <c r="K1008" s="345" t="s">
        <v>566</v>
      </c>
      <c r="L1008" s="345" t="s">
        <v>566</v>
      </c>
      <c r="M1008" s="345" t="s">
        <v>566</v>
      </c>
      <c r="O1008" s="776" t="str">
        <f t="shared" si="544"/>
        <v/>
      </c>
      <c r="P1008" s="776" t="str">
        <f t="shared" si="545"/>
        <v/>
      </c>
      <c r="Q1008" s="776" t="str">
        <f t="shared" si="546"/>
        <v/>
      </c>
    </row>
    <row r="1009" spans="1:17" ht="14" customHeight="1">
      <c r="A1009" s="543" t="s">
        <v>2988</v>
      </c>
      <c r="B1009" s="541" t="s">
        <v>1653</v>
      </c>
      <c r="C1009" s="654">
        <v>0</v>
      </c>
      <c r="D1009" s="654">
        <v>0</v>
      </c>
      <c r="E1009" s="531">
        <f t="shared" ref="E1009:E1010" si="553">+C1009+D1009</f>
        <v>0</v>
      </c>
      <c r="F1009" s="654">
        <v>0</v>
      </c>
      <c r="G1009" s="531">
        <f t="shared" ref="G1009:G1013" si="554">+E1009+F1009</f>
        <v>0</v>
      </c>
      <c r="H1009" s="531">
        <f>'Production Budget - DETAILED'!G1179</f>
        <v>0</v>
      </c>
      <c r="I1009" s="569">
        <f t="shared" ref="I1009:I1010" si="555">+H1009-G1009</f>
        <v>0</v>
      </c>
      <c r="J1009" s="667"/>
      <c r="K1009" s="345" t="s">
        <v>566</v>
      </c>
      <c r="L1009" s="345" t="s">
        <v>566</v>
      </c>
      <c r="M1009" s="345" t="s">
        <v>566</v>
      </c>
      <c r="O1009" s="776" t="str">
        <f t="shared" ref="O1009:O1013" si="556">IF(OR(K1009="Oui",K1009="Yes"),G1009,"")</f>
        <v/>
      </c>
      <c r="P1009" s="776" t="str">
        <f t="shared" ref="P1009:P1013" si="557">IF(OR(L1009="Oui",L1009="Yes"),G1009,"")</f>
        <v/>
      </c>
      <c r="Q1009" s="776" t="str">
        <f t="shared" ref="Q1009:Q1013" si="558">IF(OR(M1009="Oui",M1009="Yes"),G1009,"")</f>
        <v/>
      </c>
    </row>
    <row r="1010" spans="1:17" ht="14" customHeight="1">
      <c r="A1010" s="543" t="s">
        <v>2481</v>
      </c>
      <c r="B1010" s="541" t="s">
        <v>2992</v>
      </c>
      <c r="C1010" s="654">
        <v>0</v>
      </c>
      <c r="D1010" s="654">
        <v>0</v>
      </c>
      <c r="E1010" s="531">
        <f t="shared" si="553"/>
        <v>0</v>
      </c>
      <c r="F1010" s="654">
        <v>0</v>
      </c>
      <c r="G1010" s="531">
        <f t="shared" si="554"/>
        <v>0</v>
      </c>
      <c r="H1010" s="531">
        <f>'Production Budget - DETAILED'!G1180</f>
        <v>0</v>
      </c>
      <c r="I1010" s="569">
        <f t="shared" si="555"/>
        <v>0</v>
      </c>
      <c r="J1010" s="667"/>
      <c r="K1010" s="345" t="s">
        <v>566</v>
      </c>
      <c r="L1010" s="345" t="s">
        <v>566</v>
      </c>
      <c r="M1010" s="345" t="s">
        <v>566</v>
      </c>
      <c r="O1010" s="776" t="str">
        <f t="shared" si="556"/>
        <v/>
      </c>
      <c r="P1010" s="776" t="str">
        <f t="shared" si="557"/>
        <v/>
      </c>
      <c r="Q1010" s="776" t="str">
        <f t="shared" si="558"/>
        <v/>
      </c>
    </row>
    <row r="1011" spans="1:17" ht="14" customHeight="1">
      <c r="A1011" s="543" t="s">
        <v>2989</v>
      </c>
      <c r="B1011" s="541" t="s">
        <v>1657</v>
      </c>
      <c r="C1011" s="654">
        <v>0</v>
      </c>
      <c r="D1011" s="654">
        <v>0</v>
      </c>
      <c r="E1011" s="531">
        <f>+C1011+D1011</f>
        <v>0</v>
      </c>
      <c r="F1011" s="654">
        <v>0</v>
      </c>
      <c r="G1011" s="531">
        <f t="shared" si="554"/>
        <v>0</v>
      </c>
      <c r="H1011" s="531">
        <f>'Production Budget - DETAILED'!G1181</f>
        <v>0</v>
      </c>
      <c r="I1011" s="569">
        <f>+H1011-G1011</f>
        <v>0</v>
      </c>
      <c r="J1011" s="667"/>
      <c r="K1011" s="345" t="s">
        <v>566</v>
      </c>
      <c r="L1011" s="345" t="s">
        <v>566</v>
      </c>
      <c r="M1011" s="345" t="s">
        <v>566</v>
      </c>
      <c r="O1011" s="776" t="str">
        <f t="shared" si="556"/>
        <v/>
      </c>
      <c r="P1011" s="776" t="str">
        <f t="shared" si="557"/>
        <v/>
      </c>
      <c r="Q1011" s="776" t="str">
        <f t="shared" si="558"/>
        <v/>
      </c>
    </row>
    <row r="1012" spans="1:17" ht="14" customHeight="1">
      <c r="A1012" s="543" t="s">
        <v>2482</v>
      </c>
      <c r="B1012" s="541" t="s">
        <v>1830</v>
      </c>
      <c r="C1012" s="654">
        <v>0</v>
      </c>
      <c r="D1012" s="654">
        <v>0</v>
      </c>
      <c r="E1012" s="531">
        <f>+C1012+D1012</f>
        <v>0</v>
      </c>
      <c r="F1012" s="654">
        <v>0</v>
      </c>
      <c r="G1012" s="531">
        <f t="shared" si="554"/>
        <v>0</v>
      </c>
      <c r="H1012" s="531">
        <f>'Production Budget - DETAILED'!G1182</f>
        <v>0</v>
      </c>
      <c r="I1012" s="569">
        <f>+H1012-G1012</f>
        <v>0</v>
      </c>
      <c r="J1012" s="667"/>
      <c r="K1012" s="345" t="s">
        <v>566</v>
      </c>
      <c r="L1012" s="345" t="s">
        <v>566</v>
      </c>
      <c r="M1012" s="345" t="s">
        <v>566</v>
      </c>
      <c r="O1012" s="776" t="str">
        <f t="shared" si="556"/>
        <v/>
      </c>
      <c r="P1012" s="776" t="str">
        <f t="shared" si="557"/>
        <v/>
      </c>
      <c r="Q1012" s="776" t="str">
        <f t="shared" si="558"/>
        <v/>
      </c>
    </row>
    <row r="1013" spans="1:17" ht="14" customHeight="1">
      <c r="A1013" s="543" t="s">
        <v>2990</v>
      </c>
      <c r="B1013" s="466" t="s">
        <v>1655</v>
      </c>
      <c r="C1013" s="654">
        <v>0</v>
      </c>
      <c r="D1013" s="654">
        <v>0</v>
      </c>
      <c r="E1013" s="531">
        <f t="shared" ref="E1013" si="559">+C1013+D1013</f>
        <v>0</v>
      </c>
      <c r="F1013" s="654">
        <v>0</v>
      </c>
      <c r="G1013" s="531">
        <f t="shared" si="554"/>
        <v>0</v>
      </c>
      <c r="H1013" s="531">
        <f>'Production Budget - DETAILED'!G1183</f>
        <v>0</v>
      </c>
      <c r="I1013" s="569">
        <f t="shared" ref="I1013" si="560">+H1013-G1013</f>
        <v>0</v>
      </c>
      <c r="J1013" s="667"/>
      <c r="K1013" s="345" t="s">
        <v>566</v>
      </c>
      <c r="L1013" s="345" t="s">
        <v>566</v>
      </c>
      <c r="M1013" s="345" t="s">
        <v>566</v>
      </c>
      <c r="O1013" s="776" t="str">
        <f t="shared" si="556"/>
        <v/>
      </c>
      <c r="P1013" s="776" t="str">
        <f t="shared" si="557"/>
        <v/>
      </c>
      <c r="Q1013" s="776" t="str">
        <f t="shared" si="558"/>
        <v/>
      </c>
    </row>
    <row r="1014" spans="1:17" ht="14" customHeight="1">
      <c r="A1014" s="543" t="s">
        <v>2483</v>
      </c>
      <c r="B1014" s="541" t="s">
        <v>1703</v>
      </c>
      <c r="C1014" s="654">
        <v>0</v>
      </c>
      <c r="D1014" s="654">
        <v>0</v>
      </c>
      <c r="E1014" s="531">
        <f t="shared" si="552"/>
        <v>0</v>
      </c>
      <c r="F1014" s="654">
        <v>0</v>
      </c>
      <c r="G1014" s="531">
        <f t="shared" si="550"/>
        <v>0</v>
      </c>
      <c r="H1014" s="531">
        <f>'Production Budget - DETAILED'!G1184</f>
        <v>0</v>
      </c>
      <c r="I1014" s="569">
        <f t="shared" si="551"/>
        <v>0</v>
      </c>
      <c r="J1014" s="667"/>
      <c r="K1014" s="345" t="s">
        <v>566</v>
      </c>
      <c r="L1014" s="345" t="s">
        <v>566</v>
      </c>
      <c r="M1014" s="345" t="s">
        <v>566</v>
      </c>
      <c r="O1014" s="776" t="str">
        <f t="shared" si="544"/>
        <v/>
      </c>
      <c r="P1014" s="776" t="str">
        <f t="shared" si="545"/>
        <v/>
      </c>
      <c r="Q1014" s="776" t="str">
        <f t="shared" si="546"/>
        <v/>
      </c>
    </row>
    <row r="1015" spans="1:17" ht="14" customHeight="1">
      <c r="A1015" s="543" t="s">
        <v>2484</v>
      </c>
      <c r="B1015" s="541" t="s">
        <v>939</v>
      </c>
      <c r="C1015" s="654">
        <v>0</v>
      </c>
      <c r="D1015" s="654">
        <v>0</v>
      </c>
      <c r="E1015" s="531">
        <f t="shared" si="552"/>
        <v>0</v>
      </c>
      <c r="F1015" s="654">
        <v>0</v>
      </c>
      <c r="G1015" s="531">
        <f t="shared" si="550"/>
        <v>0</v>
      </c>
      <c r="H1015" s="531">
        <f>'Production Budget - DETAILED'!G1185</f>
        <v>0</v>
      </c>
      <c r="I1015" s="569">
        <f t="shared" si="551"/>
        <v>0</v>
      </c>
      <c r="J1015" s="667"/>
      <c r="K1015" s="345" t="s">
        <v>566</v>
      </c>
      <c r="L1015" s="345" t="s">
        <v>566</v>
      </c>
      <c r="M1015" s="345" t="s">
        <v>566</v>
      </c>
      <c r="O1015" s="776" t="str">
        <f t="shared" si="544"/>
        <v/>
      </c>
      <c r="P1015" s="776" t="str">
        <f t="shared" si="545"/>
        <v/>
      </c>
      <c r="Q1015" s="776" t="str">
        <f t="shared" si="546"/>
        <v/>
      </c>
    </row>
    <row r="1016" spans="1:17" ht="14" customHeight="1">
      <c r="A1016" s="543" t="s">
        <v>2991</v>
      </c>
      <c r="B1016" s="541" t="s">
        <v>2754</v>
      </c>
      <c r="C1016" s="654">
        <v>0</v>
      </c>
      <c r="D1016" s="654">
        <v>0</v>
      </c>
      <c r="E1016" s="531">
        <f>+C1016+D1016</f>
        <v>0</v>
      </c>
      <c r="F1016" s="654">
        <v>0</v>
      </c>
      <c r="G1016" s="531">
        <f t="shared" si="550"/>
        <v>0</v>
      </c>
      <c r="H1016" s="531">
        <f>'Production Budget - DETAILED'!G1186</f>
        <v>0</v>
      </c>
      <c r="I1016" s="569">
        <f>+H1016-G1016</f>
        <v>0</v>
      </c>
      <c r="J1016" s="667"/>
      <c r="K1016" s="345" t="s">
        <v>566</v>
      </c>
      <c r="L1016" s="345" t="s">
        <v>566</v>
      </c>
      <c r="M1016" s="345" t="s">
        <v>566</v>
      </c>
      <c r="O1016" s="776" t="str">
        <f t="shared" si="544"/>
        <v/>
      </c>
      <c r="P1016" s="776" t="str">
        <f t="shared" si="545"/>
        <v/>
      </c>
      <c r="Q1016" s="776" t="str">
        <f t="shared" si="546"/>
        <v/>
      </c>
    </row>
    <row r="1017" spans="1:17" ht="14" customHeight="1">
      <c r="A1017" s="543" t="s">
        <v>2485</v>
      </c>
      <c r="B1017" s="541" t="s">
        <v>915</v>
      </c>
      <c r="C1017" s="654">
        <v>0</v>
      </c>
      <c r="D1017" s="654">
        <v>0</v>
      </c>
      <c r="E1017" s="531">
        <f>+C1017+D1017</f>
        <v>0</v>
      </c>
      <c r="F1017" s="654">
        <v>0</v>
      </c>
      <c r="G1017" s="531">
        <f t="shared" si="550"/>
        <v>0</v>
      </c>
      <c r="H1017" s="531">
        <f>'Production Budget - DETAILED'!G1187</f>
        <v>0</v>
      </c>
      <c r="I1017" s="569">
        <f>+H1017-G1017</f>
        <v>0</v>
      </c>
      <c r="J1017" s="667"/>
      <c r="K1017" s="345" t="s">
        <v>566</v>
      </c>
      <c r="L1017" s="345" t="s">
        <v>566</v>
      </c>
      <c r="M1017" s="345" t="s">
        <v>566</v>
      </c>
      <c r="O1017" s="776" t="str">
        <f t="shared" si="544"/>
        <v/>
      </c>
      <c r="P1017" s="776" t="str">
        <f t="shared" si="545"/>
        <v/>
      </c>
      <c r="Q1017" s="776" t="str">
        <f t="shared" si="546"/>
        <v/>
      </c>
    </row>
    <row r="1018" spans="1:17" ht="55" customHeight="1">
      <c r="A1018" s="861" t="s">
        <v>2486</v>
      </c>
      <c r="B1018" s="544" t="s">
        <v>3013</v>
      </c>
      <c r="C1018" s="654">
        <v>0</v>
      </c>
      <c r="D1018" s="654">
        <v>0</v>
      </c>
      <c r="E1018" s="531">
        <f t="shared" si="552"/>
        <v>0</v>
      </c>
      <c r="F1018" s="654">
        <v>0</v>
      </c>
      <c r="G1018" s="531">
        <f t="shared" si="550"/>
        <v>0</v>
      </c>
      <c r="H1018" s="531">
        <f>'Production Budget - DETAILED'!G1188</f>
        <v>0</v>
      </c>
      <c r="I1018" s="569">
        <f t="shared" si="551"/>
        <v>0</v>
      </c>
      <c r="J1018" s="864" t="s">
        <v>3009</v>
      </c>
      <c r="K1018" s="345" t="s">
        <v>566</v>
      </c>
      <c r="L1018" s="345" t="s">
        <v>566</v>
      </c>
      <c r="M1018" s="345" t="s">
        <v>566</v>
      </c>
      <c r="O1018" s="776" t="str">
        <f t="shared" si="544"/>
        <v/>
      </c>
      <c r="P1018" s="776" t="str">
        <f t="shared" si="545"/>
        <v/>
      </c>
      <c r="Q1018" s="776" t="str">
        <f t="shared" si="546"/>
        <v/>
      </c>
    </row>
    <row r="1019" spans="1:17" ht="14" customHeight="1">
      <c r="A1019" s="543" t="s">
        <v>2249</v>
      </c>
      <c r="B1019" s="534" t="s">
        <v>2487</v>
      </c>
      <c r="C1019" s="535">
        <f t="shared" ref="C1019:H1019" si="561">SUM(C1004:C1018)</f>
        <v>0</v>
      </c>
      <c r="D1019" s="535">
        <f t="shared" si="561"/>
        <v>0</v>
      </c>
      <c r="E1019" s="535">
        <f t="shared" si="561"/>
        <v>0</v>
      </c>
      <c r="F1019" s="535">
        <f t="shared" si="561"/>
        <v>0</v>
      </c>
      <c r="G1019" s="535">
        <f t="shared" si="561"/>
        <v>0</v>
      </c>
      <c r="H1019" s="535">
        <f t="shared" si="561"/>
        <v>0</v>
      </c>
      <c r="I1019" s="831">
        <f>+H1019-G1019</f>
        <v>0</v>
      </c>
      <c r="J1019" s="738"/>
      <c r="K1019" s="738"/>
      <c r="L1019" s="738"/>
      <c r="M1019" s="738"/>
      <c r="N1019" s="738"/>
      <c r="O1019" s="783"/>
      <c r="P1019" s="783"/>
      <c r="Q1019" s="783"/>
    </row>
    <row r="1020" spans="1:17" ht="14" customHeight="1">
      <c r="A1020" s="564"/>
      <c r="B1020" s="541"/>
      <c r="C1020" s="537"/>
      <c r="D1020" s="537"/>
      <c r="E1020" s="537"/>
      <c r="F1020" s="537"/>
      <c r="G1020" s="537"/>
      <c r="H1020" s="537"/>
      <c r="I1020" s="832"/>
      <c r="J1020" s="468"/>
      <c r="K1020" s="468"/>
      <c r="L1020" s="468"/>
      <c r="M1020" s="468"/>
      <c r="N1020" s="468"/>
      <c r="O1020" s="782"/>
      <c r="P1020" s="782"/>
      <c r="Q1020" s="782"/>
    </row>
    <row r="1021" spans="1:17" ht="14" customHeight="1">
      <c r="A1021" s="524" t="s">
        <v>2488</v>
      </c>
      <c r="B1021" s="525" t="s">
        <v>1658</v>
      </c>
      <c r="C1021" s="526"/>
      <c r="D1021" s="537"/>
      <c r="E1021" s="537"/>
      <c r="F1021" s="537"/>
      <c r="G1021" s="537"/>
      <c r="H1021" s="537"/>
      <c r="I1021" s="832"/>
      <c r="J1021" s="468"/>
      <c r="K1021" s="468"/>
      <c r="L1021" s="468"/>
      <c r="M1021" s="468"/>
      <c r="N1021" s="468"/>
      <c r="O1021" s="782"/>
      <c r="P1021" s="782"/>
      <c r="Q1021" s="782"/>
    </row>
    <row r="1022" spans="1:17" ht="14" customHeight="1">
      <c r="A1022" s="543" t="s">
        <v>2489</v>
      </c>
      <c r="B1022" s="541" t="s">
        <v>2755</v>
      </c>
      <c r="C1022" s="654">
        <v>0</v>
      </c>
      <c r="D1022" s="654">
        <v>0</v>
      </c>
      <c r="E1022" s="531">
        <f>+C1022+D1022</f>
        <v>0</v>
      </c>
      <c r="F1022" s="654">
        <v>0</v>
      </c>
      <c r="G1022" s="531">
        <f t="shared" ref="G1022:G1028" si="562">+E1022+F1022</f>
        <v>0</v>
      </c>
      <c r="H1022" s="531">
        <f>'Production Budget - DETAILED'!G1193</f>
        <v>0</v>
      </c>
      <c r="I1022" s="569">
        <f t="shared" ref="I1022:I1028" si="563">+H1022-G1022</f>
        <v>0</v>
      </c>
      <c r="J1022" s="667"/>
      <c r="K1022" s="345" t="s">
        <v>566</v>
      </c>
      <c r="L1022" s="345" t="s">
        <v>566</v>
      </c>
      <c r="M1022" s="345" t="s">
        <v>566</v>
      </c>
      <c r="O1022" s="776" t="str">
        <f t="shared" si="544"/>
        <v/>
      </c>
      <c r="P1022" s="776" t="str">
        <f t="shared" si="545"/>
        <v/>
      </c>
      <c r="Q1022" s="776" t="str">
        <f t="shared" si="546"/>
        <v/>
      </c>
    </row>
    <row r="1023" spans="1:17" ht="14" customHeight="1">
      <c r="A1023" s="543" t="s">
        <v>2490</v>
      </c>
      <c r="B1023" s="541" t="s">
        <v>2756</v>
      </c>
      <c r="C1023" s="654">
        <v>0</v>
      </c>
      <c r="D1023" s="654">
        <v>0</v>
      </c>
      <c r="E1023" s="531">
        <f t="shared" ref="E1023:E1028" si="564">+C1023+D1023</f>
        <v>0</v>
      </c>
      <c r="F1023" s="654">
        <v>0</v>
      </c>
      <c r="G1023" s="531">
        <f t="shared" si="562"/>
        <v>0</v>
      </c>
      <c r="H1023" s="531">
        <f>'Production Budget - DETAILED'!G1199</f>
        <v>0</v>
      </c>
      <c r="I1023" s="569">
        <f t="shared" si="563"/>
        <v>0</v>
      </c>
      <c r="J1023" s="667"/>
      <c r="K1023" s="345" t="s">
        <v>566</v>
      </c>
      <c r="L1023" s="345" t="s">
        <v>566</v>
      </c>
      <c r="M1023" s="345" t="s">
        <v>566</v>
      </c>
      <c r="O1023" s="776" t="str">
        <f t="shared" si="544"/>
        <v/>
      </c>
      <c r="P1023" s="776" t="str">
        <f t="shared" si="545"/>
        <v/>
      </c>
      <c r="Q1023" s="776" t="str">
        <f t="shared" si="546"/>
        <v/>
      </c>
    </row>
    <row r="1024" spans="1:17" ht="14" customHeight="1">
      <c r="A1024" s="543" t="s">
        <v>2491</v>
      </c>
      <c r="B1024" s="541" t="s">
        <v>2757</v>
      </c>
      <c r="C1024" s="654">
        <v>0</v>
      </c>
      <c r="D1024" s="654">
        <v>0</v>
      </c>
      <c r="E1024" s="531">
        <f t="shared" si="564"/>
        <v>0</v>
      </c>
      <c r="F1024" s="654">
        <v>0</v>
      </c>
      <c r="G1024" s="531">
        <f t="shared" si="562"/>
        <v>0</v>
      </c>
      <c r="H1024" s="531">
        <f>'Production Budget - DETAILED'!G1200</f>
        <v>0</v>
      </c>
      <c r="I1024" s="569">
        <f t="shared" si="563"/>
        <v>0</v>
      </c>
      <c r="J1024" s="667"/>
      <c r="K1024" s="345" t="s">
        <v>566</v>
      </c>
      <c r="L1024" s="345" t="s">
        <v>566</v>
      </c>
      <c r="M1024" s="345" t="s">
        <v>566</v>
      </c>
      <c r="O1024" s="776" t="str">
        <f t="shared" si="544"/>
        <v/>
      </c>
      <c r="P1024" s="776" t="str">
        <f t="shared" si="545"/>
        <v/>
      </c>
      <c r="Q1024" s="776" t="str">
        <f t="shared" si="546"/>
        <v/>
      </c>
    </row>
    <row r="1025" spans="1:51" ht="14" customHeight="1">
      <c r="A1025" s="543" t="s">
        <v>2492</v>
      </c>
      <c r="B1025" s="541" t="s">
        <v>2758</v>
      </c>
      <c r="C1025" s="654">
        <v>0</v>
      </c>
      <c r="D1025" s="654">
        <v>0</v>
      </c>
      <c r="E1025" s="531">
        <f t="shared" si="564"/>
        <v>0</v>
      </c>
      <c r="F1025" s="654">
        <v>0</v>
      </c>
      <c r="G1025" s="531">
        <f t="shared" si="562"/>
        <v>0</v>
      </c>
      <c r="H1025" s="531">
        <f>'Production Budget - DETAILED'!G1201</f>
        <v>0</v>
      </c>
      <c r="I1025" s="569">
        <f t="shared" si="563"/>
        <v>0</v>
      </c>
      <c r="J1025" s="667"/>
      <c r="K1025" s="345" t="s">
        <v>566</v>
      </c>
      <c r="L1025" s="345" t="s">
        <v>566</v>
      </c>
      <c r="M1025" s="345" t="s">
        <v>566</v>
      </c>
      <c r="O1025" s="776" t="str">
        <f t="shared" si="544"/>
        <v/>
      </c>
      <c r="P1025" s="776" t="str">
        <f t="shared" si="545"/>
        <v/>
      </c>
      <c r="Q1025" s="776" t="str">
        <f t="shared" si="546"/>
        <v/>
      </c>
    </row>
    <row r="1026" spans="1:51" ht="14" customHeight="1">
      <c r="A1026" s="543" t="s">
        <v>2493</v>
      </c>
      <c r="B1026" s="541" t="s">
        <v>2759</v>
      </c>
      <c r="C1026" s="654">
        <v>0</v>
      </c>
      <c r="D1026" s="654">
        <v>0</v>
      </c>
      <c r="E1026" s="531">
        <f t="shared" si="564"/>
        <v>0</v>
      </c>
      <c r="F1026" s="654">
        <v>0</v>
      </c>
      <c r="G1026" s="531">
        <f t="shared" si="562"/>
        <v>0</v>
      </c>
      <c r="H1026" s="531">
        <f>'Production Budget - DETAILED'!G1202</f>
        <v>0</v>
      </c>
      <c r="I1026" s="569">
        <f t="shared" si="563"/>
        <v>0</v>
      </c>
      <c r="J1026" s="667"/>
      <c r="K1026" s="345" t="s">
        <v>566</v>
      </c>
      <c r="L1026" s="345" t="s">
        <v>566</v>
      </c>
      <c r="M1026" s="345" t="s">
        <v>566</v>
      </c>
      <c r="O1026" s="776" t="str">
        <f t="shared" si="544"/>
        <v/>
      </c>
      <c r="P1026" s="776" t="str">
        <f t="shared" si="545"/>
        <v/>
      </c>
      <c r="Q1026" s="776" t="str">
        <f t="shared" si="546"/>
        <v/>
      </c>
    </row>
    <row r="1027" spans="1:51" ht="14" customHeight="1">
      <c r="A1027" s="543" t="s">
        <v>2494</v>
      </c>
      <c r="B1027" s="541" t="s">
        <v>2760</v>
      </c>
      <c r="C1027" s="654">
        <v>0</v>
      </c>
      <c r="D1027" s="654">
        <v>0</v>
      </c>
      <c r="E1027" s="531">
        <f t="shared" si="564"/>
        <v>0</v>
      </c>
      <c r="F1027" s="654">
        <v>0</v>
      </c>
      <c r="G1027" s="531">
        <f t="shared" si="562"/>
        <v>0</v>
      </c>
      <c r="H1027" s="531">
        <f>'Production Budget - DETAILED'!G1203</f>
        <v>0</v>
      </c>
      <c r="I1027" s="569">
        <f t="shared" si="563"/>
        <v>0</v>
      </c>
      <c r="J1027" s="667"/>
      <c r="K1027" s="345" t="s">
        <v>566</v>
      </c>
      <c r="L1027" s="345" t="s">
        <v>566</v>
      </c>
      <c r="M1027" s="345" t="s">
        <v>566</v>
      </c>
      <c r="O1027" s="776" t="str">
        <f t="shared" si="544"/>
        <v/>
      </c>
      <c r="P1027" s="776" t="str">
        <f t="shared" si="545"/>
        <v/>
      </c>
      <c r="Q1027" s="776" t="str">
        <f t="shared" si="546"/>
        <v/>
      </c>
    </row>
    <row r="1028" spans="1:51" ht="14" customHeight="1">
      <c r="A1028" s="543" t="s">
        <v>2495</v>
      </c>
      <c r="B1028" s="466" t="s">
        <v>2577</v>
      </c>
      <c r="C1028" s="654">
        <v>0</v>
      </c>
      <c r="D1028" s="654">
        <v>0</v>
      </c>
      <c r="E1028" s="531">
        <f t="shared" si="564"/>
        <v>0</v>
      </c>
      <c r="F1028" s="654">
        <v>0</v>
      </c>
      <c r="G1028" s="531">
        <f t="shared" si="562"/>
        <v>0</v>
      </c>
      <c r="H1028" s="531">
        <f>'Production Budget - DETAILED'!G1204</f>
        <v>0</v>
      </c>
      <c r="I1028" s="569">
        <f t="shared" si="563"/>
        <v>0</v>
      </c>
      <c r="J1028" s="667"/>
      <c r="K1028" s="345" t="s">
        <v>566</v>
      </c>
      <c r="L1028" s="345" t="s">
        <v>566</v>
      </c>
      <c r="M1028" s="345" t="s">
        <v>566</v>
      </c>
      <c r="O1028" s="776" t="str">
        <f t="shared" si="544"/>
        <v/>
      </c>
      <c r="P1028" s="776" t="str">
        <f t="shared" si="545"/>
        <v/>
      </c>
      <c r="Q1028" s="776" t="str">
        <f t="shared" si="546"/>
        <v/>
      </c>
    </row>
    <row r="1029" spans="1:51" ht="14" customHeight="1">
      <c r="A1029" s="543" t="s">
        <v>2249</v>
      </c>
      <c r="B1029" s="534" t="s">
        <v>2496</v>
      </c>
      <c r="C1029" s="535">
        <f t="shared" ref="C1029:H1029" si="565">SUM(C1022:C1028)</f>
        <v>0</v>
      </c>
      <c r="D1029" s="535">
        <f t="shared" si="565"/>
        <v>0</v>
      </c>
      <c r="E1029" s="535">
        <f t="shared" si="565"/>
        <v>0</v>
      </c>
      <c r="F1029" s="535">
        <f t="shared" si="565"/>
        <v>0</v>
      </c>
      <c r="G1029" s="535">
        <f t="shared" si="565"/>
        <v>0</v>
      </c>
      <c r="H1029" s="535">
        <f t="shared" si="565"/>
        <v>0</v>
      </c>
      <c r="I1029" s="831">
        <f>+H1029-G1029</f>
        <v>0</v>
      </c>
      <c r="J1029" s="738"/>
      <c r="K1029" s="738"/>
      <c r="L1029" s="738"/>
      <c r="M1029" s="738"/>
      <c r="N1029" s="738"/>
      <c r="O1029" s="783"/>
      <c r="P1029" s="783"/>
      <c r="Q1029" s="783"/>
    </row>
    <row r="1030" spans="1:51" ht="14" customHeight="1">
      <c r="A1030" s="564"/>
      <c r="B1030" s="541"/>
      <c r="C1030" s="537"/>
      <c r="D1030" s="537"/>
      <c r="E1030" s="537"/>
      <c r="F1030" s="537"/>
      <c r="G1030" s="537"/>
      <c r="H1030" s="537"/>
      <c r="I1030" s="832"/>
      <c r="J1030" s="468"/>
      <c r="K1030" s="468"/>
      <c r="L1030" s="468"/>
      <c r="M1030" s="468"/>
      <c r="N1030" s="468"/>
      <c r="O1030" s="782"/>
      <c r="P1030" s="782"/>
      <c r="Q1030" s="782"/>
    </row>
    <row r="1031" spans="1:51" ht="14" customHeight="1">
      <c r="A1031" s="524" t="s">
        <v>2497</v>
      </c>
      <c r="B1031" s="525" t="s">
        <v>1671</v>
      </c>
      <c r="C1031" s="526"/>
      <c r="D1031" s="537"/>
      <c r="E1031" s="537"/>
      <c r="F1031" s="537"/>
      <c r="G1031" s="537"/>
      <c r="H1031" s="537"/>
      <c r="I1031" s="832"/>
      <c r="J1031" s="468"/>
      <c r="K1031" s="468"/>
      <c r="L1031" s="468"/>
      <c r="M1031" s="468"/>
      <c r="N1031" s="468"/>
      <c r="O1031" s="782"/>
      <c r="P1031" s="782"/>
      <c r="Q1031" s="782"/>
    </row>
    <row r="1032" spans="1:51" ht="14" customHeight="1">
      <c r="A1032" s="543" t="s">
        <v>2498</v>
      </c>
      <c r="B1032" s="541" t="s">
        <v>2761</v>
      </c>
      <c r="C1032" s="654">
        <v>0</v>
      </c>
      <c r="D1032" s="654">
        <v>0</v>
      </c>
      <c r="E1032" s="531">
        <f t="shared" ref="E1032:E1037" si="566">+C1032+D1032</f>
        <v>0</v>
      </c>
      <c r="F1032" s="654">
        <v>0</v>
      </c>
      <c r="G1032" s="531">
        <f t="shared" ref="G1032:G1037" si="567">+E1032+F1032</f>
        <v>0</v>
      </c>
      <c r="H1032" s="531">
        <f>'Production Budget - DETAILED'!G1209</f>
        <v>0</v>
      </c>
      <c r="I1032" s="569">
        <f t="shared" ref="I1032:I1038" si="568">+H1032-G1032</f>
        <v>0</v>
      </c>
      <c r="J1032" s="667"/>
      <c r="K1032" s="345" t="s">
        <v>566</v>
      </c>
      <c r="L1032" s="345" t="s">
        <v>566</v>
      </c>
      <c r="M1032" s="345" t="s">
        <v>566</v>
      </c>
      <c r="O1032" s="776" t="str">
        <f t="shared" si="544"/>
        <v/>
      </c>
      <c r="P1032" s="776" t="str">
        <f t="shared" si="545"/>
        <v/>
      </c>
      <c r="Q1032" s="776" t="str">
        <f t="shared" si="546"/>
        <v/>
      </c>
    </row>
    <row r="1033" spans="1:51" ht="14" customHeight="1">
      <c r="A1033" s="543" t="s">
        <v>2499</v>
      </c>
      <c r="B1033" s="541" t="s">
        <v>2762</v>
      </c>
      <c r="C1033" s="654">
        <v>0</v>
      </c>
      <c r="D1033" s="654">
        <v>0</v>
      </c>
      <c r="E1033" s="531">
        <f t="shared" si="566"/>
        <v>0</v>
      </c>
      <c r="F1033" s="654">
        <v>0</v>
      </c>
      <c r="G1033" s="531">
        <f t="shared" si="567"/>
        <v>0</v>
      </c>
      <c r="H1033" s="531">
        <f>'Production Budget - DETAILED'!G1210</f>
        <v>0</v>
      </c>
      <c r="I1033" s="569">
        <f t="shared" si="568"/>
        <v>0</v>
      </c>
      <c r="J1033" s="667"/>
      <c r="K1033" s="345" t="s">
        <v>566</v>
      </c>
      <c r="L1033" s="345" t="s">
        <v>566</v>
      </c>
      <c r="M1033" s="345" t="s">
        <v>566</v>
      </c>
      <c r="O1033" s="776" t="str">
        <f t="shared" si="544"/>
        <v/>
      </c>
      <c r="P1033" s="776" t="str">
        <f t="shared" si="545"/>
        <v/>
      </c>
      <c r="Q1033" s="776" t="str">
        <f t="shared" si="546"/>
        <v/>
      </c>
    </row>
    <row r="1034" spans="1:51" ht="14" customHeight="1">
      <c r="A1034" s="543" t="s">
        <v>2500</v>
      </c>
      <c r="B1034" s="541" t="s">
        <v>2763</v>
      </c>
      <c r="C1034" s="654">
        <v>0</v>
      </c>
      <c r="D1034" s="654">
        <v>0</v>
      </c>
      <c r="E1034" s="531">
        <f t="shared" si="566"/>
        <v>0</v>
      </c>
      <c r="F1034" s="654">
        <v>0</v>
      </c>
      <c r="G1034" s="531">
        <f t="shared" si="567"/>
        <v>0</v>
      </c>
      <c r="H1034" s="531">
        <f>'Production Budget - DETAILED'!G1211</f>
        <v>0</v>
      </c>
      <c r="I1034" s="569">
        <f t="shared" si="568"/>
        <v>0</v>
      </c>
      <c r="J1034" s="667"/>
      <c r="K1034" s="345" t="s">
        <v>566</v>
      </c>
      <c r="L1034" s="345" t="s">
        <v>566</v>
      </c>
      <c r="M1034" s="345" t="s">
        <v>566</v>
      </c>
      <c r="O1034" s="776" t="str">
        <f t="shared" si="544"/>
        <v/>
      </c>
      <c r="P1034" s="776" t="str">
        <f t="shared" si="545"/>
        <v/>
      </c>
      <c r="Q1034" s="776" t="str">
        <f t="shared" si="546"/>
        <v/>
      </c>
    </row>
    <row r="1035" spans="1:51" ht="14" customHeight="1">
      <c r="A1035" s="543" t="s">
        <v>2501</v>
      </c>
      <c r="B1035" s="541" t="s">
        <v>2764</v>
      </c>
      <c r="C1035" s="654">
        <v>0</v>
      </c>
      <c r="D1035" s="654">
        <v>0</v>
      </c>
      <c r="E1035" s="531">
        <f t="shared" si="566"/>
        <v>0</v>
      </c>
      <c r="F1035" s="654">
        <v>0</v>
      </c>
      <c r="G1035" s="531">
        <f t="shared" si="567"/>
        <v>0</v>
      </c>
      <c r="H1035" s="531">
        <f>'Production Budget - DETAILED'!G1212</f>
        <v>0</v>
      </c>
      <c r="I1035" s="569">
        <f t="shared" ref="I1035" si="569">+H1035-G1035</f>
        <v>0</v>
      </c>
      <c r="J1035" s="667"/>
      <c r="K1035" s="345" t="s">
        <v>566</v>
      </c>
      <c r="L1035" s="345" t="s">
        <v>566</v>
      </c>
      <c r="M1035" s="345" t="s">
        <v>566</v>
      </c>
      <c r="O1035" s="776" t="str">
        <f t="shared" ref="O1035" si="570">IF(OR(K1035="Oui",K1035="Yes"),G1035,"")</f>
        <v/>
      </c>
      <c r="P1035" s="776" t="str">
        <f t="shared" ref="P1035" si="571">IF(OR(L1035="Oui",L1035="Yes"),G1035,"")</f>
        <v/>
      </c>
      <c r="Q1035" s="776" t="str">
        <f t="shared" ref="Q1035" si="572">IF(OR(M1035="Oui",M1035="Yes"),G1035,"")</f>
        <v/>
      </c>
    </row>
    <row r="1036" spans="1:51" ht="14" customHeight="1">
      <c r="A1036" s="543" t="s">
        <v>2994</v>
      </c>
      <c r="B1036" s="541" t="s">
        <v>2993</v>
      </c>
      <c r="C1036" s="654">
        <v>0</v>
      </c>
      <c r="D1036" s="654">
        <v>0</v>
      </c>
      <c r="E1036" s="531">
        <f t="shared" si="566"/>
        <v>0</v>
      </c>
      <c r="F1036" s="654">
        <v>0</v>
      </c>
      <c r="G1036" s="531">
        <f t="shared" si="567"/>
        <v>0</v>
      </c>
      <c r="H1036" s="531">
        <f>'Production Budget - DETAILED'!G1213</f>
        <v>0</v>
      </c>
      <c r="I1036" s="569">
        <f t="shared" si="568"/>
        <v>0</v>
      </c>
      <c r="J1036" s="667"/>
      <c r="K1036" s="345" t="s">
        <v>566</v>
      </c>
      <c r="L1036" s="345" t="s">
        <v>566</v>
      </c>
      <c r="M1036" s="345" t="s">
        <v>566</v>
      </c>
      <c r="O1036" s="776" t="str">
        <f t="shared" si="544"/>
        <v/>
      </c>
      <c r="P1036" s="776" t="str">
        <f t="shared" si="545"/>
        <v/>
      </c>
      <c r="Q1036" s="776" t="str">
        <f t="shared" si="546"/>
        <v/>
      </c>
    </row>
    <row r="1037" spans="1:51" ht="14" customHeight="1">
      <c r="A1037" s="543" t="s">
        <v>2502</v>
      </c>
      <c r="B1037" s="466" t="s">
        <v>2577</v>
      </c>
      <c r="C1037" s="654">
        <v>0</v>
      </c>
      <c r="D1037" s="654">
        <v>0</v>
      </c>
      <c r="E1037" s="531">
        <f t="shared" si="566"/>
        <v>0</v>
      </c>
      <c r="F1037" s="654">
        <v>0</v>
      </c>
      <c r="G1037" s="531">
        <f t="shared" si="567"/>
        <v>0</v>
      </c>
      <c r="H1037" s="531">
        <f>'Production Budget - DETAILED'!G1214</f>
        <v>0</v>
      </c>
      <c r="I1037" s="569">
        <f t="shared" si="568"/>
        <v>0</v>
      </c>
      <c r="J1037" s="667"/>
      <c r="K1037" s="345" t="s">
        <v>566</v>
      </c>
      <c r="L1037" s="345" t="s">
        <v>566</v>
      </c>
      <c r="M1037" s="345" t="s">
        <v>566</v>
      </c>
      <c r="O1037" s="776" t="str">
        <f t="shared" si="544"/>
        <v/>
      </c>
      <c r="P1037" s="776" t="str">
        <f t="shared" si="545"/>
        <v/>
      </c>
      <c r="Q1037" s="776" t="str">
        <f t="shared" si="546"/>
        <v/>
      </c>
    </row>
    <row r="1038" spans="1:51" ht="14" customHeight="1" thickBot="1">
      <c r="A1038" s="543" t="s">
        <v>2249</v>
      </c>
      <c r="B1038" s="534" t="s">
        <v>2503</v>
      </c>
      <c r="C1038" s="535">
        <f t="shared" ref="C1038:H1038" si="573">SUM(C1032:C1037)</f>
        <v>0</v>
      </c>
      <c r="D1038" s="535">
        <f t="shared" si="573"/>
        <v>0</v>
      </c>
      <c r="E1038" s="535">
        <f t="shared" si="573"/>
        <v>0</v>
      </c>
      <c r="F1038" s="535">
        <f t="shared" si="573"/>
        <v>0</v>
      </c>
      <c r="G1038" s="535">
        <f t="shared" si="573"/>
        <v>0</v>
      </c>
      <c r="H1038" s="535">
        <f t="shared" si="573"/>
        <v>0</v>
      </c>
      <c r="I1038" s="831">
        <f t="shared" si="568"/>
        <v>0</v>
      </c>
      <c r="J1038" s="600"/>
      <c r="K1038" s="574"/>
      <c r="L1038" s="574"/>
      <c r="M1038" s="574"/>
      <c r="O1038" s="784"/>
      <c r="P1038" s="785"/>
      <c r="Q1038" s="785"/>
    </row>
    <row r="1039" spans="1:51" ht="14" customHeight="1" thickBot="1">
      <c r="A1039" s="565"/>
      <c r="B1039" s="480"/>
      <c r="C1039" s="472"/>
      <c r="D1039" s="472"/>
      <c r="E1039" s="472"/>
      <c r="F1039" s="472"/>
      <c r="G1039" s="472"/>
      <c r="H1039" s="472"/>
      <c r="I1039" s="834"/>
      <c r="J1039" s="602"/>
      <c r="K1039" s="576"/>
      <c r="L1039" s="576"/>
      <c r="M1039" s="576"/>
      <c r="O1039" s="786"/>
      <c r="P1039" s="787"/>
      <c r="Q1039" s="787"/>
    </row>
    <row r="1040" spans="1:51" s="474" customFormat="1" ht="22.5" customHeight="1" thickBot="1">
      <c r="A1040" s="557"/>
      <c r="B1040" s="476" t="s">
        <v>2504</v>
      </c>
      <c r="C1040" s="473">
        <f t="shared" ref="C1040:H1040" si="574">SUM(C1019+C1029+C1038)</f>
        <v>0</v>
      </c>
      <c r="D1040" s="473">
        <f t="shared" si="574"/>
        <v>0</v>
      </c>
      <c r="E1040" s="473">
        <f t="shared" si="574"/>
        <v>0</v>
      </c>
      <c r="F1040" s="473">
        <f t="shared" si="574"/>
        <v>0</v>
      </c>
      <c r="G1040" s="473">
        <f t="shared" si="574"/>
        <v>0</v>
      </c>
      <c r="H1040" s="473">
        <f t="shared" si="574"/>
        <v>0</v>
      </c>
      <c r="I1040" s="831">
        <f>+H1040-G1040</f>
        <v>0</v>
      </c>
      <c r="J1040" s="603"/>
      <c r="K1040" s="577"/>
      <c r="L1040" s="577"/>
      <c r="M1040" s="577"/>
      <c r="N1040" s="582"/>
      <c r="O1040" s="788"/>
      <c r="P1040" s="789"/>
      <c r="Q1040" s="789"/>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2"/>
      <c r="AL1040" s="582"/>
      <c r="AM1040" s="582"/>
      <c r="AN1040" s="582"/>
      <c r="AO1040" s="582"/>
      <c r="AP1040" s="582"/>
      <c r="AQ1040" s="582"/>
      <c r="AR1040" s="582"/>
      <c r="AS1040" s="582"/>
      <c r="AT1040" s="582"/>
      <c r="AU1040" s="582"/>
      <c r="AV1040" s="582"/>
      <c r="AW1040" s="582"/>
      <c r="AX1040" s="582"/>
      <c r="AY1040" s="582"/>
    </row>
    <row r="1041" spans="1:51" ht="14" customHeight="1" thickBot="1">
      <c r="A1041" s="566"/>
      <c r="B1041" s="481"/>
      <c r="C1041" s="482"/>
      <c r="D1041" s="482"/>
      <c r="E1041" s="482"/>
      <c r="F1041" s="482"/>
      <c r="G1041" s="482"/>
      <c r="H1041" s="482"/>
      <c r="I1041" s="837"/>
      <c r="J1041" s="602"/>
      <c r="K1041" s="576"/>
      <c r="L1041" s="576"/>
      <c r="M1041" s="576"/>
      <c r="O1041" s="786"/>
      <c r="P1041" s="787"/>
      <c r="Q1041" s="787"/>
    </row>
    <row r="1042" spans="1:51" s="474" customFormat="1" ht="25.5" customHeight="1" thickBot="1">
      <c r="A1042" s="557"/>
      <c r="B1042" s="534" t="s">
        <v>2766</v>
      </c>
      <c r="C1042" s="473">
        <f t="shared" ref="C1042:H1042" si="575">SUM(C89+C998+C1040)</f>
        <v>0</v>
      </c>
      <c r="D1042" s="473">
        <f t="shared" si="575"/>
        <v>0</v>
      </c>
      <c r="E1042" s="473">
        <f t="shared" si="575"/>
        <v>0</v>
      </c>
      <c r="F1042" s="473">
        <f t="shared" si="575"/>
        <v>0</v>
      </c>
      <c r="G1042" s="473">
        <f t="shared" si="575"/>
        <v>0</v>
      </c>
      <c r="H1042" s="473">
        <f t="shared" si="575"/>
        <v>0</v>
      </c>
      <c r="I1042" s="831">
        <f>+H1042-G1042</f>
        <v>0</v>
      </c>
      <c r="J1042" s="603"/>
      <c r="K1042" s="577"/>
      <c r="L1042" s="577"/>
      <c r="M1042" s="577"/>
      <c r="N1042" s="582"/>
      <c r="O1042" s="788"/>
      <c r="P1042" s="789"/>
      <c r="Q1042" s="789"/>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2"/>
      <c r="AL1042" s="582"/>
      <c r="AM1042" s="582"/>
      <c r="AN1042" s="582"/>
      <c r="AO1042" s="582"/>
      <c r="AP1042" s="582"/>
      <c r="AQ1042" s="582"/>
      <c r="AR1042" s="582"/>
      <c r="AS1042" s="582"/>
      <c r="AT1042" s="582"/>
      <c r="AU1042" s="582"/>
      <c r="AV1042" s="582"/>
      <c r="AW1042" s="582"/>
      <c r="AX1042" s="582"/>
      <c r="AY1042" s="582"/>
    </row>
    <row r="1043" spans="1:51" ht="14" customHeight="1" thickBot="1">
      <c r="A1043" s="566"/>
      <c r="B1043" s="481"/>
      <c r="C1043" s="482"/>
      <c r="D1043" s="482"/>
      <c r="E1043" s="482"/>
      <c r="F1043" s="482"/>
      <c r="G1043" s="482"/>
      <c r="H1043" s="482"/>
      <c r="I1043" s="837"/>
      <c r="J1043" s="602"/>
      <c r="K1043" s="576"/>
      <c r="L1043" s="576"/>
      <c r="M1043" s="576"/>
      <c r="O1043" s="786"/>
      <c r="P1043" s="787"/>
      <c r="Q1043" s="787"/>
    </row>
    <row r="1044" spans="1:51" ht="14" customHeight="1">
      <c r="A1044" s="558"/>
      <c r="B1044" s="536"/>
      <c r="C1044" s="548"/>
      <c r="D1044" s="548"/>
      <c r="E1044" s="548"/>
      <c r="F1044" s="548"/>
      <c r="G1044" s="548"/>
      <c r="H1044" s="548"/>
      <c r="I1044" s="833"/>
      <c r="J1044" s="601"/>
      <c r="K1044" s="468"/>
      <c r="L1044" s="468"/>
      <c r="M1044" s="468"/>
      <c r="N1044" s="468"/>
      <c r="O1044" s="782"/>
      <c r="P1044" s="782"/>
      <c r="Q1044" s="782"/>
    </row>
    <row r="1045" spans="1:51" ht="14" customHeight="1">
      <c r="A1045" s="524" t="s">
        <v>2505</v>
      </c>
      <c r="B1045" s="525" t="s">
        <v>1678</v>
      </c>
      <c r="C1045" s="526"/>
      <c r="D1045" s="537"/>
      <c r="E1045" s="537"/>
      <c r="F1045" s="537"/>
      <c r="G1045" s="537"/>
      <c r="H1045" s="537"/>
      <c r="I1045" s="832"/>
      <c r="J1045" s="601"/>
      <c r="K1045" s="468"/>
      <c r="L1045" s="468"/>
      <c r="M1045" s="468"/>
      <c r="N1045" s="468"/>
      <c r="O1045" s="782"/>
      <c r="P1045" s="782"/>
      <c r="Q1045" s="782"/>
    </row>
    <row r="1046" spans="1:51" ht="14" customHeight="1">
      <c r="A1046" s="543" t="s">
        <v>2506</v>
      </c>
      <c r="B1046" s="541" t="s">
        <v>892</v>
      </c>
      <c r="C1046" s="654">
        <v>0</v>
      </c>
      <c r="D1046" s="654">
        <v>0</v>
      </c>
      <c r="E1046" s="531">
        <f>+C1046+D1046</f>
        <v>0</v>
      </c>
      <c r="F1046" s="654">
        <v>0</v>
      </c>
      <c r="G1046" s="531">
        <f>+E1046+F1046</f>
        <v>0</v>
      </c>
      <c r="H1046" s="531">
        <f>'Production Budget - DETAILED'!G1219</f>
        <v>0</v>
      </c>
      <c r="I1046" s="569">
        <f>+H1046-G1046</f>
        <v>0</v>
      </c>
      <c r="J1046" s="667"/>
      <c r="K1046" s="345" t="s">
        <v>566</v>
      </c>
      <c r="L1046" s="345" t="s">
        <v>566</v>
      </c>
      <c r="M1046" s="345" t="s">
        <v>566</v>
      </c>
      <c r="O1046" s="776" t="str">
        <f t="shared" si="544"/>
        <v/>
      </c>
      <c r="P1046" s="776" t="str">
        <f t="shared" si="545"/>
        <v/>
      </c>
      <c r="Q1046" s="776" t="str">
        <f t="shared" si="546"/>
        <v/>
      </c>
    </row>
    <row r="1047" spans="1:51" ht="14" customHeight="1">
      <c r="A1047" s="543" t="s">
        <v>2249</v>
      </c>
      <c r="B1047" s="534" t="s">
        <v>2507</v>
      </c>
      <c r="C1047" s="655">
        <f t="shared" ref="C1047:H1047" si="576">SUM(C1046)</f>
        <v>0</v>
      </c>
      <c r="D1047" s="655">
        <f t="shared" si="576"/>
        <v>0</v>
      </c>
      <c r="E1047" s="535">
        <f t="shared" si="576"/>
        <v>0</v>
      </c>
      <c r="F1047" s="535">
        <f t="shared" si="576"/>
        <v>0</v>
      </c>
      <c r="G1047" s="535">
        <f t="shared" si="576"/>
        <v>0</v>
      </c>
      <c r="H1047" s="535">
        <f t="shared" si="576"/>
        <v>0</v>
      </c>
      <c r="I1047" s="831">
        <f>+H1047-G1047</f>
        <v>0</v>
      </c>
      <c r="J1047" s="600"/>
      <c r="K1047" s="600"/>
      <c r="L1047" s="600"/>
      <c r="M1047" s="600"/>
      <c r="N1047" s="613"/>
      <c r="O1047" s="796"/>
      <c r="P1047" s="796"/>
      <c r="Q1047" s="796"/>
    </row>
    <row r="1048" spans="1:51" ht="14" customHeight="1">
      <c r="A1048" s="543"/>
      <c r="B1048" s="536"/>
      <c r="C1048" s="537"/>
      <c r="D1048" s="537"/>
      <c r="E1048" s="537"/>
      <c r="F1048" s="537"/>
      <c r="G1048" s="537"/>
      <c r="H1048" s="537"/>
      <c r="I1048" s="832"/>
      <c r="J1048" s="601"/>
      <c r="K1048" s="468"/>
      <c r="L1048" s="468"/>
      <c r="M1048" s="468"/>
      <c r="N1048" s="468"/>
      <c r="O1048" s="782"/>
      <c r="P1048" s="782"/>
      <c r="Q1048" s="782"/>
    </row>
    <row r="1049" spans="1:51" ht="14" customHeight="1">
      <c r="A1049" s="524" t="s">
        <v>2508</v>
      </c>
      <c r="B1049" s="525" t="s">
        <v>1680</v>
      </c>
      <c r="C1049" s="526"/>
      <c r="D1049" s="537"/>
      <c r="E1049" s="537"/>
      <c r="F1049" s="537"/>
      <c r="G1049" s="537"/>
      <c r="H1049" s="537"/>
      <c r="I1049" s="832"/>
      <c r="J1049" s="601"/>
      <c r="K1049" s="468"/>
      <c r="L1049" s="468"/>
      <c r="M1049" s="468"/>
      <c r="N1049" s="468"/>
      <c r="O1049" s="782"/>
      <c r="P1049" s="782"/>
      <c r="Q1049" s="782"/>
    </row>
    <row r="1050" spans="1:51" ht="14" customHeight="1">
      <c r="A1050" s="543" t="s">
        <v>2509</v>
      </c>
      <c r="B1050" s="541" t="s">
        <v>1766</v>
      </c>
      <c r="C1050" s="654">
        <v>0</v>
      </c>
      <c r="D1050" s="654">
        <v>0</v>
      </c>
      <c r="E1050" s="531">
        <f>+C1050+D1050</f>
        <v>0</v>
      </c>
      <c r="F1050" s="654">
        <v>0</v>
      </c>
      <c r="G1050" s="531">
        <f>+E1050+F1050</f>
        <v>0</v>
      </c>
      <c r="H1050" s="531">
        <f>'Production Budget - DETAILED'!G1224</f>
        <v>0</v>
      </c>
      <c r="I1050" s="569">
        <f>+H1050-G1050</f>
        <v>0</v>
      </c>
      <c r="J1050" s="667"/>
      <c r="K1050" s="345" t="s">
        <v>566</v>
      </c>
      <c r="L1050" s="345" t="s">
        <v>566</v>
      </c>
      <c r="M1050" s="345" t="s">
        <v>566</v>
      </c>
      <c r="O1050" s="776" t="str">
        <f t="shared" si="544"/>
        <v/>
      </c>
      <c r="P1050" s="776" t="str">
        <f t="shared" si="545"/>
        <v/>
      </c>
      <c r="Q1050" s="776" t="str">
        <f t="shared" si="546"/>
        <v/>
      </c>
    </row>
    <row r="1051" spans="1:51" ht="14" customHeight="1">
      <c r="A1051" s="543" t="s">
        <v>2249</v>
      </c>
      <c r="B1051" s="534" t="s">
        <v>2510</v>
      </c>
      <c r="C1051" s="535">
        <f t="shared" ref="C1051:H1051" si="577">SUM(C1050)</f>
        <v>0</v>
      </c>
      <c r="D1051" s="535">
        <f t="shared" si="577"/>
        <v>0</v>
      </c>
      <c r="E1051" s="535">
        <f t="shared" si="577"/>
        <v>0</v>
      </c>
      <c r="F1051" s="535">
        <f t="shared" si="577"/>
        <v>0</v>
      </c>
      <c r="G1051" s="535">
        <f t="shared" si="577"/>
        <v>0</v>
      </c>
      <c r="H1051" s="535">
        <f t="shared" si="577"/>
        <v>0</v>
      </c>
      <c r="I1051" s="831">
        <f>+H1051-G1051</f>
        <v>0</v>
      </c>
      <c r="J1051" s="600"/>
      <c r="K1051" s="600"/>
      <c r="L1051" s="600"/>
      <c r="M1051" s="600"/>
      <c r="N1051" s="613"/>
      <c r="O1051" s="796"/>
      <c r="P1051" s="796"/>
      <c r="Q1051" s="796"/>
    </row>
    <row r="1052" spans="1:51" ht="14" customHeight="1">
      <c r="A1052" s="543"/>
      <c r="B1052" s="536"/>
      <c r="C1052" s="537"/>
      <c r="D1052" s="537"/>
      <c r="E1052" s="537"/>
      <c r="F1052" s="537"/>
      <c r="G1052" s="537"/>
      <c r="H1052" s="537"/>
      <c r="I1052" s="832"/>
      <c r="J1052" s="601"/>
      <c r="K1052" s="468"/>
      <c r="L1052" s="468"/>
      <c r="M1052" s="468"/>
      <c r="N1052" s="468"/>
      <c r="O1052" s="782"/>
      <c r="P1052" s="782"/>
      <c r="Q1052" s="782"/>
    </row>
    <row r="1053" spans="1:51" ht="14" customHeight="1">
      <c r="A1053" s="543"/>
      <c r="B1053" s="536"/>
      <c r="C1053" s="548"/>
      <c r="D1053" s="548"/>
      <c r="E1053" s="548"/>
      <c r="F1053" s="548"/>
      <c r="G1053" s="548"/>
      <c r="H1053" s="548"/>
      <c r="I1053" s="833"/>
      <c r="J1053" s="601"/>
      <c r="K1053" s="468"/>
      <c r="L1053" s="468"/>
      <c r="M1053" s="468"/>
      <c r="N1053" s="468"/>
      <c r="O1053" s="782"/>
      <c r="P1053" s="782"/>
      <c r="Q1053" s="782"/>
    </row>
    <row r="1054" spans="1:51" s="353" customFormat="1" ht="39" customHeight="1" thickBot="1">
      <c r="A1054" s="567" t="s">
        <v>2511</v>
      </c>
      <c r="B1054" s="595" t="s">
        <v>2781</v>
      </c>
      <c r="C1054" s="483">
        <f t="shared" ref="C1054:I1054" si="578">+C1042+C1047+C1051</f>
        <v>0</v>
      </c>
      <c r="D1054" s="483">
        <f t="shared" si="578"/>
        <v>0</v>
      </c>
      <c r="E1054" s="483">
        <f t="shared" si="578"/>
        <v>0</v>
      </c>
      <c r="F1054" s="483">
        <f t="shared" si="578"/>
        <v>0</v>
      </c>
      <c r="G1054" s="483">
        <f t="shared" si="578"/>
        <v>0</v>
      </c>
      <c r="H1054" s="483">
        <f t="shared" si="578"/>
        <v>0</v>
      </c>
      <c r="I1054" s="484">
        <f t="shared" si="578"/>
        <v>0</v>
      </c>
      <c r="J1054" s="606"/>
      <c r="K1054" s="596"/>
      <c r="L1054" s="596"/>
      <c r="M1054" s="596"/>
      <c r="N1054" s="443"/>
      <c r="O1054" s="797" t="str">
        <f t="shared" si="544"/>
        <v/>
      </c>
      <c r="P1054" s="797" t="str">
        <f t="shared" si="545"/>
        <v/>
      </c>
      <c r="Q1054" s="797" t="str">
        <f t="shared" si="546"/>
        <v/>
      </c>
      <c r="R1054" s="443"/>
      <c r="S1054" s="443"/>
      <c r="T1054" s="443"/>
      <c r="U1054" s="443"/>
      <c r="V1054" s="443"/>
      <c r="W1054" s="443"/>
      <c r="X1054" s="443"/>
      <c r="Y1054" s="443"/>
      <c r="Z1054" s="443"/>
      <c r="AA1054" s="443"/>
      <c r="AB1054" s="443"/>
      <c r="AC1054" s="443"/>
      <c r="AD1054" s="443"/>
      <c r="AE1054" s="443"/>
      <c r="AF1054" s="443"/>
      <c r="AG1054" s="443"/>
      <c r="AH1054" s="443"/>
      <c r="AI1054" s="443"/>
      <c r="AJ1054" s="443"/>
      <c r="AK1054" s="443"/>
      <c r="AL1054" s="443"/>
      <c r="AM1054" s="443"/>
      <c r="AN1054" s="443"/>
      <c r="AO1054" s="443"/>
      <c r="AP1054" s="443"/>
      <c r="AQ1054" s="443"/>
      <c r="AR1054" s="443"/>
      <c r="AS1054" s="443"/>
      <c r="AT1054" s="443"/>
      <c r="AU1054" s="443"/>
      <c r="AV1054" s="443"/>
      <c r="AW1054" s="443"/>
      <c r="AX1054" s="443"/>
      <c r="AY1054" s="443"/>
    </row>
    <row r="1055" spans="1:51" ht="14" customHeight="1">
      <c r="A1055" s="568"/>
      <c r="B1055" s="485"/>
      <c r="C1055" s="486"/>
      <c r="D1055" s="486"/>
      <c r="E1055" s="486"/>
      <c r="F1055" s="486"/>
      <c r="G1055" s="486"/>
      <c r="H1055" s="486"/>
      <c r="I1055" s="838"/>
      <c r="J1055" s="607"/>
      <c r="K1055" s="345"/>
      <c r="L1055" s="345"/>
      <c r="M1055" s="345"/>
      <c r="O1055" s="776" t="str">
        <f t="shared" si="544"/>
        <v/>
      </c>
      <c r="P1055" s="776" t="str">
        <f t="shared" si="545"/>
        <v/>
      </c>
      <c r="Q1055" s="776" t="str">
        <f t="shared" si="546"/>
        <v/>
      </c>
    </row>
    <row r="1056" spans="1:51" s="353" customFormat="1" ht="56">
      <c r="A1056" s="862" t="s">
        <v>2512</v>
      </c>
      <c r="B1056" s="863" t="s">
        <v>3005</v>
      </c>
      <c r="C1056" s="646">
        <v>0</v>
      </c>
      <c r="D1056" s="646">
        <v>0</v>
      </c>
      <c r="E1056" s="569">
        <f>+C1056+D1056</f>
        <v>0</v>
      </c>
      <c r="F1056" s="646">
        <v>0</v>
      </c>
      <c r="G1056" s="569">
        <f>+E1056+F1056</f>
        <v>0</v>
      </c>
      <c r="H1056" s="569">
        <f>'Production Budget - DETAILED'!G1231</f>
        <v>0</v>
      </c>
      <c r="I1056" s="569">
        <f>+H1056-G1056</f>
        <v>0</v>
      </c>
      <c r="J1056" s="864" t="s">
        <v>3012</v>
      </c>
      <c r="K1056" s="345" t="s">
        <v>566</v>
      </c>
      <c r="L1056" s="345" t="s">
        <v>566</v>
      </c>
      <c r="M1056" s="345" t="s">
        <v>566</v>
      </c>
      <c r="N1056" s="443"/>
      <c r="O1056" s="776" t="str">
        <f t="shared" si="544"/>
        <v/>
      </c>
      <c r="P1056" s="776" t="str">
        <f t="shared" si="545"/>
        <v/>
      </c>
      <c r="Q1056" s="776" t="str">
        <f t="shared" si="546"/>
        <v/>
      </c>
      <c r="R1056" s="443"/>
      <c r="S1056" s="443"/>
      <c r="T1056" s="443"/>
      <c r="U1056" s="443"/>
      <c r="V1056" s="443"/>
      <c r="W1056" s="443"/>
      <c r="X1056" s="443"/>
      <c r="Y1056" s="443"/>
      <c r="Z1056" s="443"/>
      <c r="AA1056" s="443"/>
      <c r="AB1056" s="443"/>
      <c r="AC1056" s="443"/>
      <c r="AD1056" s="443"/>
      <c r="AE1056" s="443"/>
      <c r="AF1056" s="443"/>
      <c r="AG1056" s="443"/>
      <c r="AH1056" s="443"/>
      <c r="AI1056" s="443"/>
      <c r="AJ1056" s="443"/>
      <c r="AK1056" s="443"/>
      <c r="AL1056" s="443"/>
      <c r="AM1056" s="443"/>
      <c r="AN1056" s="443"/>
      <c r="AO1056" s="443"/>
      <c r="AP1056" s="443"/>
      <c r="AQ1056" s="443"/>
      <c r="AR1056" s="443"/>
      <c r="AS1056" s="443"/>
      <c r="AT1056" s="443"/>
      <c r="AU1056" s="443"/>
      <c r="AV1056" s="443"/>
      <c r="AW1056" s="443"/>
      <c r="AX1056" s="443"/>
      <c r="AY1056" s="443"/>
    </row>
    <row r="1057" spans="1:51" ht="14" customHeight="1" thickBot="1">
      <c r="A1057" s="570"/>
      <c r="B1057" s="487"/>
      <c r="C1057" s="488"/>
      <c r="D1057" s="488"/>
      <c r="E1057" s="488"/>
      <c r="F1057" s="488"/>
      <c r="G1057" s="488"/>
      <c r="H1057" s="488"/>
      <c r="I1057" s="839"/>
      <c r="J1057" s="608"/>
      <c r="K1057" s="593"/>
      <c r="L1057" s="593"/>
      <c r="M1057" s="593"/>
      <c r="O1057" s="798"/>
      <c r="Q1057" s="800"/>
    </row>
    <row r="1058" spans="1:51" s="353" customFormat="1" ht="41.25" customHeight="1" thickTop="1">
      <c r="A1058" s="571"/>
      <c r="B1058" s="584" t="s">
        <v>559</v>
      </c>
      <c r="C1058" s="572">
        <f t="shared" ref="C1058:I1058" si="579">+C1054+C1056</f>
        <v>0</v>
      </c>
      <c r="D1058" s="572">
        <f t="shared" si="579"/>
        <v>0</v>
      </c>
      <c r="E1058" s="572">
        <f t="shared" si="579"/>
        <v>0</v>
      </c>
      <c r="F1058" s="572">
        <f t="shared" si="579"/>
        <v>0</v>
      </c>
      <c r="G1058" s="572">
        <f t="shared" si="579"/>
        <v>0</v>
      </c>
      <c r="H1058" s="572">
        <f t="shared" si="579"/>
        <v>0</v>
      </c>
      <c r="I1058" s="573">
        <f t="shared" si="579"/>
        <v>0</v>
      </c>
      <c r="J1058" s="609"/>
      <c r="K1058" s="594"/>
      <c r="L1058" s="594"/>
      <c r="M1058" s="594"/>
      <c r="N1058" s="443"/>
      <c r="O1058" s="801">
        <f>SUM(O7:O1056)</f>
        <v>0</v>
      </c>
      <c r="P1058" s="801">
        <f>SUM(P7:P1056)</f>
        <v>0</v>
      </c>
      <c r="Q1058" s="801">
        <f>SUM(Q7:Q1056)</f>
        <v>0</v>
      </c>
      <c r="R1058" s="443"/>
      <c r="S1058" s="443"/>
      <c r="T1058" s="443"/>
      <c r="U1058" s="443"/>
      <c r="V1058" s="443"/>
      <c r="W1058" s="443"/>
      <c r="X1058" s="443"/>
      <c r="Y1058" s="443"/>
      <c r="Z1058" s="443"/>
      <c r="AA1058" s="443"/>
      <c r="AB1058" s="443"/>
      <c r="AC1058" s="443"/>
      <c r="AD1058" s="443"/>
      <c r="AE1058" s="443"/>
      <c r="AF1058" s="443"/>
      <c r="AG1058" s="443"/>
      <c r="AH1058" s="443"/>
      <c r="AI1058" s="443"/>
      <c r="AJ1058" s="443"/>
      <c r="AK1058" s="443"/>
      <c r="AL1058" s="443"/>
      <c r="AM1058" s="443"/>
      <c r="AN1058" s="443"/>
      <c r="AO1058" s="443"/>
      <c r="AP1058" s="443"/>
      <c r="AQ1058" s="443"/>
      <c r="AR1058" s="443"/>
      <c r="AS1058" s="443"/>
      <c r="AT1058" s="443"/>
      <c r="AU1058" s="443"/>
      <c r="AV1058" s="443"/>
      <c r="AW1058" s="443"/>
      <c r="AX1058" s="443"/>
      <c r="AY1058" s="443"/>
    </row>
    <row r="1059" spans="1:51" s="440" customFormat="1" ht="14" customHeight="1">
      <c r="A1059" s="656"/>
      <c r="B1059" s="648"/>
      <c r="C1059" s="657"/>
      <c r="D1059" s="657"/>
      <c r="E1059" s="658"/>
      <c r="F1059" s="657"/>
      <c r="G1059" s="658"/>
      <c r="H1059" s="657"/>
      <c r="I1059" s="840"/>
      <c r="J1059" s="659"/>
      <c r="O1059" s="802"/>
      <c r="P1059" s="802"/>
      <c r="Q1059" s="802"/>
    </row>
    <row r="1060" spans="1:51" s="440" customFormat="1">
      <c r="A1060" s="649" t="s">
        <v>2865</v>
      </c>
      <c r="B1060" s="648"/>
      <c r="C1060" s="657"/>
      <c r="D1060" s="657"/>
      <c r="E1060" s="658"/>
      <c r="F1060" s="657"/>
      <c r="G1060" s="658"/>
      <c r="H1060" s="657"/>
      <c r="I1060" s="841"/>
      <c r="J1060" s="659"/>
      <c r="O1060" s="802"/>
      <c r="P1060" s="802"/>
      <c r="Q1060" s="802"/>
    </row>
    <row r="1061" spans="1:51" s="440" customFormat="1">
      <c r="A1061" s="656"/>
      <c r="B1061" s="648"/>
      <c r="C1061" s="657"/>
      <c r="D1061" s="657"/>
      <c r="E1061" s="658"/>
      <c r="F1061" s="657"/>
      <c r="G1061" s="658"/>
      <c r="H1061" s="657"/>
      <c r="I1061" s="841"/>
      <c r="J1061" s="659"/>
      <c r="O1061" s="802"/>
      <c r="P1061" s="802"/>
      <c r="Q1061" s="802"/>
    </row>
    <row r="1062" spans="1:51" s="440" customFormat="1">
      <c r="A1062" s="656"/>
      <c r="B1062" s="648"/>
      <c r="C1062" s="657"/>
      <c r="D1062" s="657"/>
      <c r="E1062" s="658"/>
      <c r="F1062" s="657"/>
      <c r="G1062" s="658"/>
      <c r="H1062" s="657"/>
      <c r="I1062" s="841"/>
      <c r="J1062" s="659"/>
      <c r="O1062" s="802"/>
      <c r="P1062" s="802"/>
      <c r="Q1062" s="802"/>
    </row>
    <row r="1063" spans="1:51" s="440" customFormat="1">
      <c r="A1063" s="656"/>
      <c r="B1063" s="648"/>
      <c r="C1063" s="657"/>
      <c r="D1063" s="657"/>
      <c r="E1063" s="658"/>
      <c r="F1063" s="657"/>
      <c r="G1063" s="658"/>
      <c r="H1063" s="657"/>
      <c r="I1063" s="841"/>
      <c r="J1063" s="659"/>
      <c r="O1063" s="802"/>
      <c r="P1063" s="802"/>
      <c r="Q1063" s="802"/>
    </row>
    <row r="1064" spans="1:51" s="440" customFormat="1">
      <c r="A1064" s="656"/>
      <c r="B1064" s="648"/>
      <c r="C1064" s="657"/>
      <c r="D1064" s="657"/>
      <c r="E1064" s="658"/>
      <c r="F1064" s="657"/>
      <c r="G1064" s="658"/>
      <c r="H1064" s="657"/>
      <c r="I1064" s="841"/>
      <c r="J1064" s="659"/>
      <c r="O1064" s="802"/>
      <c r="P1064" s="802"/>
      <c r="Q1064" s="802"/>
    </row>
    <row r="1065" spans="1:51" s="440" customFormat="1">
      <c r="A1065" s="656"/>
      <c r="B1065" s="648"/>
      <c r="C1065" s="657"/>
      <c r="D1065" s="657"/>
      <c r="E1065" s="658"/>
      <c r="F1065" s="657"/>
      <c r="G1065" s="658"/>
      <c r="H1065" s="657"/>
      <c r="I1065" s="841"/>
      <c r="J1065" s="659"/>
      <c r="O1065" s="802"/>
      <c r="P1065" s="802"/>
      <c r="Q1065" s="802"/>
    </row>
    <row r="1066" spans="1:51" s="440" customFormat="1">
      <c r="A1066" s="656"/>
      <c r="B1066" s="648"/>
      <c r="C1066" s="657"/>
      <c r="D1066" s="657"/>
      <c r="E1066" s="658"/>
      <c r="F1066" s="657"/>
      <c r="G1066" s="658"/>
      <c r="H1066" s="657"/>
      <c r="I1066" s="841"/>
      <c r="J1066" s="659"/>
      <c r="O1066" s="802"/>
      <c r="P1066" s="802"/>
      <c r="Q1066" s="802"/>
    </row>
    <row r="1067" spans="1:51" s="440" customFormat="1">
      <c r="A1067" s="656"/>
      <c r="B1067" s="648"/>
      <c r="C1067" s="657"/>
      <c r="D1067" s="657"/>
      <c r="E1067" s="658"/>
      <c r="F1067" s="657"/>
      <c r="G1067" s="658"/>
      <c r="H1067" s="657"/>
      <c r="I1067" s="841"/>
      <c r="J1067" s="659"/>
      <c r="O1067" s="802"/>
      <c r="P1067" s="802"/>
      <c r="Q1067" s="802"/>
    </row>
    <row r="1068" spans="1:51" s="440" customFormat="1">
      <c r="A1068" s="656"/>
      <c r="B1068" s="648"/>
      <c r="C1068" s="657"/>
      <c r="D1068" s="657"/>
      <c r="E1068" s="658"/>
      <c r="F1068" s="657"/>
      <c r="G1068" s="658"/>
      <c r="H1068" s="657"/>
      <c r="I1068" s="841"/>
      <c r="J1068" s="659"/>
      <c r="O1068" s="802"/>
      <c r="P1068" s="802"/>
      <c r="Q1068" s="802"/>
    </row>
    <row r="1069" spans="1:51" s="440" customFormat="1">
      <c r="A1069" s="656"/>
      <c r="B1069" s="648"/>
      <c r="C1069" s="657"/>
      <c r="D1069" s="657"/>
      <c r="E1069" s="658"/>
      <c r="F1069" s="657"/>
      <c r="G1069" s="658"/>
      <c r="H1069" s="657"/>
      <c r="I1069" s="841"/>
      <c r="J1069" s="659"/>
      <c r="O1069" s="802"/>
      <c r="P1069" s="802"/>
      <c r="Q1069" s="802"/>
    </row>
    <row r="1070" spans="1:51" s="440" customFormat="1">
      <c r="A1070" s="656"/>
      <c r="B1070" s="648"/>
      <c r="C1070" s="657"/>
      <c r="D1070" s="657"/>
      <c r="E1070" s="658"/>
      <c r="F1070" s="657"/>
      <c r="G1070" s="658"/>
      <c r="H1070" s="657"/>
      <c r="I1070" s="841"/>
      <c r="J1070" s="659"/>
      <c r="O1070" s="802"/>
      <c r="P1070" s="802"/>
      <c r="Q1070" s="802"/>
    </row>
    <row r="1071" spans="1:51" s="440" customFormat="1">
      <c r="A1071" s="656"/>
      <c r="B1071" s="648"/>
      <c r="C1071" s="657"/>
      <c r="D1071" s="657"/>
      <c r="E1071" s="658"/>
      <c r="F1071" s="657"/>
      <c r="G1071" s="658"/>
      <c r="H1071" s="657"/>
      <c r="I1071" s="841"/>
      <c r="J1071" s="659"/>
      <c r="O1071" s="802"/>
      <c r="P1071" s="802"/>
      <c r="Q1071" s="802"/>
    </row>
    <row r="1072" spans="1:51" s="440" customFormat="1">
      <c r="A1072" s="656"/>
      <c r="B1072" s="648"/>
      <c r="C1072" s="657"/>
      <c r="D1072" s="657"/>
      <c r="E1072" s="658"/>
      <c r="F1072" s="657"/>
      <c r="G1072" s="658"/>
      <c r="H1072" s="657"/>
      <c r="I1072" s="841"/>
      <c r="J1072" s="659"/>
      <c r="O1072" s="802"/>
      <c r="P1072" s="802"/>
      <c r="Q1072" s="802"/>
    </row>
    <row r="1073" spans="1:17" s="440" customFormat="1">
      <c r="A1073" s="656"/>
      <c r="B1073" s="648"/>
      <c r="C1073" s="657"/>
      <c r="D1073" s="657"/>
      <c r="E1073" s="658"/>
      <c r="F1073" s="657"/>
      <c r="G1073" s="658"/>
      <c r="H1073" s="657"/>
      <c r="I1073" s="841"/>
      <c r="J1073" s="659"/>
      <c r="O1073" s="802"/>
      <c r="P1073" s="802"/>
      <c r="Q1073" s="802"/>
    </row>
    <row r="1074" spans="1:17" s="440" customFormat="1">
      <c r="A1074" s="656"/>
      <c r="B1074" s="648"/>
      <c r="C1074" s="657"/>
      <c r="D1074" s="657"/>
      <c r="E1074" s="658"/>
      <c r="F1074" s="657"/>
      <c r="G1074" s="658"/>
      <c r="H1074" s="657"/>
      <c r="I1074" s="841"/>
      <c r="J1074" s="659"/>
      <c r="O1074" s="802"/>
      <c r="P1074" s="802"/>
      <c r="Q1074" s="802"/>
    </row>
    <row r="1075" spans="1:17" s="440" customFormat="1">
      <c r="A1075" s="656"/>
      <c r="B1075" s="648"/>
      <c r="C1075" s="657"/>
      <c r="D1075" s="657"/>
      <c r="E1075" s="658"/>
      <c r="F1075" s="657"/>
      <c r="G1075" s="658"/>
      <c r="H1075" s="657"/>
      <c r="I1075" s="841"/>
      <c r="J1075" s="659"/>
      <c r="O1075" s="802"/>
      <c r="P1075" s="802"/>
      <c r="Q1075" s="802"/>
    </row>
    <row r="1076" spans="1:17" s="440" customFormat="1">
      <c r="A1076" s="656"/>
      <c r="B1076" s="648"/>
      <c r="C1076" s="657"/>
      <c r="D1076" s="657"/>
      <c r="E1076" s="658"/>
      <c r="F1076" s="657"/>
      <c r="G1076" s="658"/>
      <c r="H1076" s="657"/>
      <c r="I1076" s="841"/>
      <c r="J1076" s="659"/>
      <c r="O1076" s="802"/>
      <c r="P1076" s="802"/>
      <c r="Q1076" s="802"/>
    </row>
    <row r="1077" spans="1:17" s="440" customFormat="1">
      <c r="A1077" s="656"/>
      <c r="B1077" s="648"/>
      <c r="C1077" s="657"/>
      <c r="D1077" s="657"/>
      <c r="E1077" s="658"/>
      <c r="F1077" s="657"/>
      <c r="G1077" s="658"/>
      <c r="H1077" s="657"/>
      <c r="I1077" s="841"/>
      <c r="J1077" s="659"/>
      <c r="O1077" s="802"/>
      <c r="P1077" s="802"/>
      <c r="Q1077" s="802"/>
    </row>
    <row r="1078" spans="1:17" s="440" customFormat="1">
      <c r="A1078" s="656"/>
      <c r="B1078" s="648"/>
      <c r="C1078" s="657"/>
      <c r="D1078" s="657"/>
      <c r="E1078" s="658"/>
      <c r="F1078" s="657"/>
      <c r="G1078" s="658"/>
      <c r="H1078" s="657"/>
      <c r="I1078" s="841"/>
      <c r="J1078" s="659"/>
      <c r="O1078" s="802"/>
      <c r="P1078" s="802"/>
      <c r="Q1078" s="802"/>
    </row>
    <row r="1079" spans="1:17" s="440" customFormat="1">
      <c r="A1079" s="656"/>
      <c r="B1079" s="648"/>
      <c r="C1079" s="657"/>
      <c r="D1079" s="657"/>
      <c r="E1079" s="658"/>
      <c r="F1079" s="657"/>
      <c r="G1079" s="658"/>
      <c r="H1079" s="657"/>
      <c r="I1079" s="841"/>
      <c r="J1079" s="659"/>
      <c r="O1079" s="802"/>
      <c r="P1079" s="802"/>
      <c r="Q1079" s="802"/>
    </row>
    <row r="1080" spans="1:17" s="440" customFormat="1">
      <c r="A1080" s="656"/>
      <c r="B1080" s="648"/>
      <c r="C1080" s="657"/>
      <c r="D1080" s="657"/>
      <c r="E1080" s="658"/>
      <c r="F1080" s="657"/>
      <c r="G1080" s="658"/>
      <c r="H1080" s="657"/>
      <c r="I1080" s="841"/>
      <c r="J1080" s="659"/>
      <c r="O1080" s="802"/>
      <c r="P1080" s="802"/>
      <c r="Q1080" s="802"/>
    </row>
    <row r="1081" spans="1:17" s="440" customFormat="1">
      <c r="A1081" s="656"/>
      <c r="B1081" s="648"/>
      <c r="C1081" s="657"/>
      <c r="D1081" s="657"/>
      <c r="E1081" s="658"/>
      <c r="F1081" s="657"/>
      <c r="G1081" s="658"/>
      <c r="H1081" s="657"/>
      <c r="I1081" s="841"/>
      <c r="J1081" s="659"/>
      <c r="O1081" s="802"/>
      <c r="P1081" s="802"/>
      <c r="Q1081" s="802"/>
    </row>
    <row r="1082" spans="1:17" s="440" customFormat="1">
      <c r="A1082" s="656"/>
      <c r="B1082" s="648"/>
      <c r="C1082" s="657"/>
      <c r="D1082" s="657"/>
      <c r="E1082" s="658"/>
      <c r="F1082" s="657"/>
      <c r="G1082" s="658"/>
      <c r="H1082" s="657"/>
      <c r="I1082" s="841"/>
      <c r="J1082" s="659"/>
      <c r="O1082" s="802"/>
      <c r="P1082" s="802"/>
      <c r="Q1082" s="802"/>
    </row>
    <row r="1083" spans="1:17" s="440" customFormat="1">
      <c r="A1083" s="656"/>
      <c r="B1083" s="648"/>
      <c r="C1083" s="657"/>
      <c r="D1083" s="657"/>
      <c r="E1083" s="658"/>
      <c r="F1083" s="657"/>
      <c r="G1083" s="658"/>
      <c r="H1083" s="657"/>
      <c r="I1083" s="841"/>
      <c r="J1083" s="659"/>
      <c r="O1083" s="802"/>
      <c r="P1083" s="802"/>
      <c r="Q1083" s="802"/>
    </row>
    <row r="1084" spans="1:17" s="440" customFormat="1">
      <c r="A1084" s="656"/>
      <c r="B1084" s="648"/>
      <c r="C1084" s="657"/>
      <c r="D1084" s="657"/>
      <c r="E1084" s="658"/>
      <c r="F1084" s="657"/>
      <c r="G1084" s="658"/>
      <c r="H1084" s="657"/>
      <c r="I1084" s="841"/>
      <c r="J1084" s="659"/>
      <c r="O1084" s="802"/>
      <c r="P1084" s="802"/>
      <c r="Q1084" s="802"/>
    </row>
    <row r="1085" spans="1:17" s="440" customFormat="1">
      <c r="A1085" s="656"/>
      <c r="B1085" s="648"/>
      <c r="C1085" s="657"/>
      <c r="D1085" s="657"/>
      <c r="E1085" s="658"/>
      <c r="F1085" s="657"/>
      <c r="G1085" s="658"/>
      <c r="H1085" s="657"/>
      <c r="I1085" s="841"/>
      <c r="J1085" s="659"/>
      <c r="O1085" s="802"/>
      <c r="P1085" s="802"/>
      <c r="Q1085" s="802"/>
    </row>
    <row r="1086" spans="1:17" s="440" customFormat="1">
      <c r="A1086" s="656"/>
      <c r="B1086" s="648"/>
      <c r="C1086" s="657"/>
      <c r="D1086" s="657"/>
      <c r="E1086" s="658"/>
      <c r="F1086" s="657"/>
      <c r="G1086" s="658"/>
      <c r="H1086" s="657"/>
      <c r="I1086" s="841"/>
      <c r="J1086" s="659"/>
      <c r="O1086" s="802"/>
      <c r="P1086" s="802"/>
      <c r="Q1086" s="802"/>
    </row>
    <row r="1087" spans="1:17" s="440" customFormat="1">
      <c r="A1087" s="656"/>
      <c r="B1087" s="648"/>
      <c r="C1087" s="657"/>
      <c r="D1087" s="657"/>
      <c r="E1087" s="658"/>
      <c r="F1087" s="657"/>
      <c r="G1087" s="658"/>
      <c r="H1087" s="657"/>
      <c r="I1087" s="841"/>
      <c r="J1087" s="659"/>
      <c r="O1087" s="802"/>
      <c r="P1087" s="802"/>
      <c r="Q1087" s="802"/>
    </row>
    <row r="1088" spans="1:17" s="440" customFormat="1">
      <c r="A1088" s="656"/>
      <c r="B1088" s="648"/>
      <c r="C1088" s="657"/>
      <c r="D1088" s="657"/>
      <c r="E1088" s="658"/>
      <c r="F1088" s="657"/>
      <c r="G1088" s="658"/>
      <c r="H1088" s="657"/>
      <c r="I1088" s="841"/>
      <c r="J1088" s="659"/>
      <c r="O1088" s="802"/>
      <c r="P1088" s="802"/>
      <c r="Q1088" s="802"/>
    </row>
    <row r="1089" spans="1:17" s="440" customFormat="1">
      <c r="A1089" s="656"/>
      <c r="B1089" s="648"/>
      <c r="C1089" s="657"/>
      <c r="D1089" s="657"/>
      <c r="E1089" s="658"/>
      <c r="F1089" s="657"/>
      <c r="G1089" s="658"/>
      <c r="H1089" s="657"/>
      <c r="I1089" s="841"/>
      <c r="J1089" s="659"/>
      <c r="O1089" s="802"/>
      <c r="P1089" s="802"/>
      <c r="Q1089" s="802"/>
    </row>
    <row r="1090" spans="1:17" s="440" customFormat="1">
      <c r="A1090" s="656"/>
      <c r="B1090" s="648"/>
      <c r="C1090" s="657"/>
      <c r="D1090" s="657"/>
      <c r="E1090" s="658"/>
      <c r="F1090" s="657"/>
      <c r="G1090" s="658"/>
      <c r="H1090" s="657"/>
      <c r="I1090" s="841"/>
      <c r="J1090" s="659"/>
      <c r="O1090" s="802"/>
      <c r="P1090" s="802"/>
      <c r="Q1090" s="802"/>
    </row>
    <row r="1091" spans="1:17" s="440" customFormat="1">
      <c r="A1091" s="656"/>
      <c r="B1091" s="648"/>
      <c r="C1091" s="657"/>
      <c r="D1091" s="657"/>
      <c r="E1091" s="658"/>
      <c r="F1091" s="657"/>
      <c r="G1091" s="658"/>
      <c r="H1091" s="657"/>
      <c r="I1091" s="841"/>
      <c r="J1091" s="659"/>
      <c r="O1091" s="802"/>
      <c r="P1091" s="802"/>
      <c r="Q1091" s="802"/>
    </row>
    <row r="1092" spans="1:17" s="440" customFormat="1">
      <c r="A1092" s="656"/>
      <c r="B1092" s="648"/>
      <c r="C1092" s="657"/>
      <c r="D1092" s="657"/>
      <c r="E1092" s="658"/>
      <c r="F1092" s="657"/>
      <c r="G1092" s="658"/>
      <c r="H1092" s="657"/>
      <c r="I1092" s="841"/>
      <c r="J1092" s="659"/>
      <c r="O1092" s="802"/>
      <c r="P1092" s="802"/>
      <c r="Q1092" s="802"/>
    </row>
    <row r="1093" spans="1:17" s="440" customFormat="1">
      <c r="A1093" s="656"/>
      <c r="B1093" s="648"/>
      <c r="C1093" s="657"/>
      <c r="D1093" s="657"/>
      <c r="E1093" s="658"/>
      <c r="F1093" s="657"/>
      <c r="G1093" s="658"/>
      <c r="H1093" s="657"/>
      <c r="I1093" s="841"/>
      <c r="J1093" s="659"/>
      <c r="O1093" s="802"/>
      <c r="P1093" s="802"/>
      <c r="Q1093" s="802"/>
    </row>
    <row r="1094" spans="1:17" s="440" customFormat="1">
      <c r="A1094" s="656"/>
      <c r="B1094" s="648"/>
      <c r="C1094" s="657"/>
      <c r="D1094" s="657"/>
      <c r="E1094" s="658"/>
      <c r="F1094" s="657"/>
      <c r="G1094" s="658"/>
      <c r="H1094" s="657"/>
      <c r="I1094" s="841"/>
      <c r="J1094" s="659"/>
      <c r="O1094" s="802"/>
      <c r="P1094" s="802"/>
      <c r="Q1094" s="802"/>
    </row>
    <row r="1095" spans="1:17" s="440" customFormat="1">
      <c r="A1095" s="656"/>
      <c r="B1095" s="648"/>
      <c r="C1095" s="657"/>
      <c r="D1095" s="657"/>
      <c r="E1095" s="658"/>
      <c r="F1095" s="657"/>
      <c r="G1095" s="658"/>
      <c r="H1095" s="657"/>
      <c r="I1095" s="841"/>
      <c r="J1095" s="659"/>
      <c r="O1095" s="802"/>
      <c r="P1095" s="802"/>
      <c r="Q1095" s="802"/>
    </row>
    <row r="1096" spans="1:17" s="440" customFormat="1">
      <c r="A1096" s="656"/>
      <c r="B1096" s="648"/>
      <c r="C1096" s="657"/>
      <c r="D1096" s="657"/>
      <c r="E1096" s="658"/>
      <c r="F1096" s="657"/>
      <c r="G1096" s="658"/>
      <c r="H1096" s="657"/>
      <c r="I1096" s="841"/>
      <c r="J1096" s="659"/>
      <c r="O1096" s="802"/>
      <c r="P1096" s="802"/>
      <c r="Q1096" s="802"/>
    </row>
    <row r="1097" spans="1:17" s="440" customFormat="1">
      <c r="A1097" s="656"/>
      <c r="B1097" s="648"/>
      <c r="C1097" s="657"/>
      <c r="D1097" s="657"/>
      <c r="E1097" s="658"/>
      <c r="F1097" s="657"/>
      <c r="G1097" s="658"/>
      <c r="H1097" s="657"/>
      <c r="I1097" s="841"/>
      <c r="J1097" s="659"/>
      <c r="O1097" s="802"/>
      <c r="P1097" s="802"/>
      <c r="Q1097" s="802"/>
    </row>
    <row r="1098" spans="1:17" s="440" customFormat="1">
      <c r="A1098" s="656"/>
      <c r="B1098" s="648"/>
      <c r="C1098" s="657"/>
      <c r="D1098" s="657"/>
      <c r="E1098" s="658"/>
      <c r="F1098" s="657"/>
      <c r="G1098" s="658"/>
      <c r="H1098" s="657"/>
      <c r="I1098" s="841"/>
      <c r="J1098" s="659"/>
      <c r="O1098" s="802"/>
      <c r="P1098" s="802"/>
      <c r="Q1098" s="802"/>
    </row>
    <row r="1099" spans="1:17" s="440" customFormat="1">
      <c r="A1099" s="656"/>
      <c r="B1099" s="648"/>
      <c r="C1099" s="657"/>
      <c r="D1099" s="657"/>
      <c r="E1099" s="658"/>
      <c r="F1099" s="657"/>
      <c r="G1099" s="658"/>
      <c r="H1099" s="657"/>
      <c r="I1099" s="841"/>
      <c r="J1099" s="659"/>
      <c r="O1099" s="802"/>
      <c r="P1099" s="802"/>
      <c r="Q1099" s="802"/>
    </row>
    <row r="1100" spans="1:17" s="440" customFormat="1">
      <c r="A1100" s="656"/>
      <c r="B1100" s="648"/>
      <c r="C1100" s="657"/>
      <c r="D1100" s="657"/>
      <c r="E1100" s="658"/>
      <c r="F1100" s="657"/>
      <c r="G1100" s="658"/>
      <c r="H1100" s="657"/>
      <c r="I1100" s="841"/>
      <c r="J1100" s="659"/>
      <c r="O1100" s="802"/>
      <c r="P1100" s="802"/>
      <c r="Q1100" s="802"/>
    </row>
    <row r="1101" spans="1:17" s="440" customFormat="1">
      <c r="A1101" s="656"/>
      <c r="B1101" s="648"/>
      <c r="C1101" s="657"/>
      <c r="D1101" s="657"/>
      <c r="E1101" s="658"/>
      <c r="F1101" s="657"/>
      <c r="G1101" s="658"/>
      <c r="H1101" s="657"/>
      <c r="I1101" s="841"/>
      <c r="J1101" s="659"/>
      <c r="O1101" s="802"/>
      <c r="P1101" s="802"/>
      <c r="Q1101" s="802"/>
    </row>
    <row r="1102" spans="1:17" s="440" customFormat="1">
      <c r="A1102" s="656"/>
      <c r="B1102" s="648"/>
      <c r="C1102" s="657"/>
      <c r="D1102" s="657"/>
      <c r="E1102" s="658"/>
      <c r="F1102" s="657"/>
      <c r="G1102" s="658"/>
      <c r="H1102" s="657"/>
      <c r="I1102" s="841"/>
      <c r="J1102" s="659"/>
      <c r="O1102" s="802"/>
      <c r="P1102" s="802"/>
      <c r="Q1102" s="802"/>
    </row>
    <row r="1103" spans="1:17" s="440" customFormat="1">
      <c r="A1103" s="656"/>
      <c r="B1103" s="648"/>
      <c r="C1103" s="657"/>
      <c r="D1103" s="657"/>
      <c r="E1103" s="658"/>
      <c r="F1103" s="657"/>
      <c r="G1103" s="658"/>
      <c r="H1103" s="657"/>
      <c r="I1103" s="841"/>
      <c r="J1103" s="659"/>
      <c r="O1103" s="802"/>
      <c r="P1103" s="802"/>
      <c r="Q1103" s="802"/>
    </row>
    <row r="1104" spans="1:17" s="440" customFormat="1">
      <c r="A1104" s="656"/>
      <c r="B1104" s="648"/>
      <c r="C1104" s="657"/>
      <c r="D1104" s="657"/>
      <c r="E1104" s="658"/>
      <c r="F1104" s="657"/>
      <c r="G1104" s="658"/>
      <c r="H1104" s="657"/>
      <c r="I1104" s="841"/>
      <c r="J1104" s="659"/>
      <c r="O1104" s="802"/>
      <c r="P1104" s="802"/>
      <c r="Q1104" s="802"/>
    </row>
    <row r="1105" spans="1:17" s="440" customFormat="1">
      <c r="A1105" s="656"/>
      <c r="B1105" s="648"/>
      <c r="C1105" s="657"/>
      <c r="D1105" s="657"/>
      <c r="E1105" s="658"/>
      <c r="F1105" s="657"/>
      <c r="G1105" s="658"/>
      <c r="H1105" s="657"/>
      <c r="I1105" s="841"/>
      <c r="J1105" s="659"/>
      <c r="O1105" s="802"/>
      <c r="P1105" s="802"/>
      <c r="Q1105" s="802"/>
    </row>
    <row r="1106" spans="1:17" s="440" customFormat="1">
      <c r="A1106" s="656"/>
      <c r="B1106" s="648"/>
      <c r="C1106" s="657"/>
      <c r="D1106" s="657"/>
      <c r="E1106" s="658"/>
      <c r="F1106" s="657"/>
      <c r="G1106" s="658"/>
      <c r="H1106" s="657"/>
      <c r="I1106" s="841"/>
      <c r="J1106" s="659"/>
      <c r="O1106" s="802"/>
      <c r="P1106" s="802"/>
      <c r="Q1106" s="802"/>
    </row>
    <row r="1107" spans="1:17" s="440" customFormat="1">
      <c r="A1107" s="656"/>
      <c r="B1107" s="648"/>
      <c r="C1107" s="657"/>
      <c r="D1107" s="657"/>
      <c r="E1107" s="658"/>
      <c r="F1107" s="657"/>
      <c r="G1107" s="658"/>
      <c r="H1107" s="657"/>
      <c r="I1107" s="841"/>
      <c r="J1107" s="659"/>
      <c r="O1107" s="802"/>
      <c r="P1107" s="802"/>
      <c r="Q1107" s="802"/>
    </row>
    <row r="1108" spans="1:17" s="440" customFormat="1">
      <c r="A1108" s="656"/>
      <c r="B1108" s="648"/>
      <c r="C1108" s="657"/>
      <c r="D1108" s="657"/>
      <c r="E1108" s="658"/>
      <c r="F1108" s="657"/>
      <c r="G1108" s="658"/>
      <c r="H1108" s="657"/>
      <c r="I1108" s="841"/>
      <c r="J1108" s="659"/>
      <c r="O1108" s="802"/>
      <c r="P1108" s="802"/>
      <c r="Q1108" s="802"/>
    </row>
    <row r="1109" spans="1:17" s="440" customFormat="1">
      <c r="A1109" s="656"/>
      <c r="B1109" s="648"/>
      <c r="C1109" s="657"/>
      <c r="D1109" s="657"/>
      <c r="E1109" s="658"/>
      <c r="F1109" s="657"/>
      <c r="G1109" s="658"/>
      <c r="H1109" s="657"/>
      <c r="I1109" s="841"/>
      <c r="J1109" s="659"/>
      <c r="O1109" s="802"/>
      <c r="P1109" s="802"/>
      <c r="Q1109" s="802"/>
    </row>
    <row r="1110" spans="1:17" s="440" customFormat="1">
      <c r="A1110" s="656"/>
      <c r="B1110" s="648"/>
      <c r="C1110" s="657"/>
      <c r="D1110" s="657"/>
      <c r="E1110" s="658"/>
      <c r="F1110" s="657"/>
      <c r="G1110" s="658"/>
      <c r="H1110" s="657"/>
      <c r="I1110" s="841"/>
      <c r="J1110" s="659"/>
      <c r="O1110" s="802"/>
      <c r="P1110" s="802"/>
      <c r="Q1110" s="802"/>
    </row>
    <row r="1111" spans="1:17" s="440" customFormat="1">
      <c r="A1111" s="656"/>
      <c r="B1111" s="648"/>
      <c r="C1111" s="657"/>
      <c r="D1111" s="657"/>
      <c r="E1111" s="658"/>
      <c r="F1111" s="657"/>
      <c r="G1111" s="658"/>
      <c r="H1111" s="657"/>
      <c r="I1111" s="841"/>
      <c r="J1111" s="659"/>
      <c r="O1111" s="802"/>
      <c r="P1111" s="802"/>
      <c r="Q1111" s="802"/>
    </row>
    <row r="1112" spans="1:17" s="440" customFormat="1">
      <c r="A1112" s="656"/>
      <c r="B1112" s="648"/>
      <c r="C1112" s="657"/>
      <c r="D1112" s="657"/>
      <c r="E1112" s="658"/>
      <c r="F1112" s="657"/>
      <c r="G1112" s="658"/>
      <c r="H1112" s="657"/>
      <c r="I1112" s="841"/>
      <c r="J1112" s="659"/>
      <c r="O1112" s="802"/>
      <c r="P1112" s="802"/>
      <c r="Q1112" s="802"/>
    </row>
    <row r="1113" spans="1:17" s="440" customFormat="1">
      <c r="A1113" s="656"/>
      <c r="B1113" s="648"/>
      <c r="C1113" s="657"/>
      <c r="D1113" s="657"/>
      <c r="E1113" s="658"/>
      <c r="F1113" s="657"/>
      <c r="G1113" s="658"/>
      <c r="H1113" s="657"/>
      <c r="I1113" s="841"/>
      <c r="J1113" s="659"/>
      <c r="O1113" s="802"/>
      <c r="P1113" s="802"/>
      <c r="Q1113" s="802"/>
    </row>
    <row r="1114" spans="1:17" s="440" customFormat="1">
      <c r="A1114" s="656"/>
      <c r="B1114" s="648"/>
      <c r="C1114" s="657"/>
      <c r="D1114" s="657"/>
      <c r="E1114" s="658"/>
      <c r="F1114" s="657"/>
      <c r="G1114" s="658"/>
      <c r="H1114" s="657"/>
      <c r="I1114" s="841"/>
      <c r="J1114" s="659"/>
      <c r="O1114" s="802"/>
      <c r="P1114" s="802"/>
      <c r="Q1114" s="802"/>
    </row>
    <row r="1115" spans="1:17" s="440" customFormat="1">
      <c r="A1115" s="656"/>
      <c r="B1115" s="648"/>
      <c r="C1115" s="657"/>
      <c r="D1115" s="657"/>
      <c r="E1115" s="658"/>
      <c r="F1115" s="657"/>
      <c r="G1115" s="658"/>
      <c r="H1115" s="657"/>
      <c r="I1115" s="841"/>
      <c r="J1115" s="659"/>
      <c r="O1115" s="802"/>
      <c r="P1115" s="802"/>
      <c r="Q1115" s="802"/>
    </row>
    <row r="1116" spans="1:17" s="440" customFormat="1">
      <c r="A1116" s="656"/>
      <c r="B1116" s="648"/>
      <c r="C1116" s="657"/>
      <c r="D1116" s="657"/>
      <c r="E1116" s="658"/>
      <c r="F1116" s="657"/>
      <c r="G1116" s="658"/>
      <c r="H1116" s="657"/>
      <c r="I1116" s="841"/>
      <c r="J1116" s="659"/>
      <c r="O1116" s="802"/>
      <c r="P1116" s="802"/>
      <c r="Q1116" s="802"/>
    </row>
    <row r="1117" spans="1:17" s="440" customFormat="1">
      <c r="A1117" s="656"/>
      <c r="B1117" s="648"/>
      <c r="C1117" s="657"/>
      <c r="D1117" s="657"/>
      <c r="E1117" s="658"/>
      <c r="F1117" s="657"/>
      <c r="G1117" s="658"/>
      <c r="H1117" s="657"/>
      <c r="I1117" s="841"/>
      <c r="J1117" s="659"/>
      <c r="O1117" s="802"/>
      <c r="P1117" s="802"/>
      <c r="Q1117" s="802"/>
    </row>
    <row r="1118" spans="1:17" s="440" customFormat="1">
      <c r="A1118" s="656"/>
      <c r="B1118" s="648"/>
      <c r="C1118" s="657"/>
      <c r="D1118" s="657"/>
      <c r="E1118" s="658"/>
      <c r="F1118" s="657"/>
      <c r="G1118" s="658"/>
      <c r="H1118" s="657"/>
      <c r="I1118" s="841"/>
      <c r="J1118" s="659"/>
      <c r="O1118" s="802"/>
      <c r="P1118" s="802"/>
      <c r="Q1118" s="802"/>
    </row>
    <row r="1119" spans="1:17" s="440" customFormat="1">
      <c r="A1119" s="656"/>
      <c r="B1119" s="648"/>
      <c r="C1119" s="657"/>
      <c r="D1119" s="657"/>
      <c r="E1119" s="658"/>
      <c r="F1119" s="657"/>
      <c r="G1119" s="658"/>
      <c r="H1119" s="657"/>
      <c r="I1119" s="841"/>
      <c r="J1119" s="659"/>
      <c r="O1119" s="802"/>
      <c r="P1119" s="802"/>
      <c r="Q1119" s="802"/>
    </row>
    <row r="1120" spans="1:17" s="440" customFormat="1">
      <c r="A1120" s="656"/>
      <c r="B1120" s="648"/>
      <c r="C1120" s="657"/>
      <c r="D1120" s="657"/>
      <c r="E1120" s="658"/>
      <c r="F1120" s="657"/>
      <c r="G1120" s="658"/>
      <c r="H1120" s="657"/>
      <c r="I1120" s="841"/>
      <c r="J1120" s="659"/>
      <c r="O1120" s="802"/>
      <c r="P1120" s="802"/>
      <c r="Q1120" s="802"/>
    </row>
    <row r="1121" spans="1:17" s="440" customFormat="1">
      <c r="A1121" s="656"/>
      <c r="B1121" s="648"/>
      <c r="C1121" s="657"/>
      <c r="D1121" s="657"/>
      <c r="E1121" s="658"/>
      <c r="F1121" s="657"/>
      <c r="G1121" s="658"/>
      <c r="H1121" s="657"/>
      <c r="I1121" s="841"/>
      <c r="J1121" s="659"/>
      <c r="O1121" s="802"/>
      <c r="P1121" s="802"/>
      <c r="Q1121" s="802"/>
    </row>
    <row r="1122" spans="1:17" s="440" customFormat="1">
      <c r="A1122" s="656"/>
      <c r="B1122" s="648"/>
      <c r="C1122" s="657"/>
      <c r="D1122" s="657"/>
      <c r="E1122" s="658"/>
      <c r="F1122" s="657"/>
      <c r="G1122" s="658"/>
      <c r="H1122" s="657"/>
      <c r="I1122" s="841"/>
      <c r="J1122" s="659"/>
      <c r="O1122" s="802"/>
      <c r="P1122" s="802"/>
      <c r="Q1122" s="802"/>
    </row>
    <row r="1123" spans="1:17" s="440" customFormat="1">
      <c r="A1123" s="656"/>
      <c r="B1123" s="648"/>
      <c r="C1123" s="657"/>
      <c r="D1123" s="657"/>
      <c r="E1123" s="658"/>
      <c r="F1123" s="657"/>
      <c r="G1123" s="658"/>
      <c r="H1123" s="657"/>
      <c r="I1123" s="841"/>
      <c r="J1123" s="659"/>
      <c r="O1123" s="802"/>
      <c r="P1123" s="802"/>
      <c r="Q1123" s="802"/>
    </row>
  </sheetData>
  <protectedRanges>
    <protectedRange sqref="C102 C105 C107" name="Range1_2"/>
  </protectedRanges>
  <mergeCells count="7">
    <mergeCell ref="A1:Q1"/>
    <mergeCell ref="C2:J2"/>
    <mergeCell ref="C3:E3"/>
    <mergeCell ref="A91:B91"/>
    <mergeCell ref="A89:B89"/>
    <mergeCell ref="A2:B2"/>
    <mergeCell ref="A5:B5"/>
  </mergeCells>
  <dataValidations count="1">
    <dataValidation type="list" allowBlank="1" showInputMessage="1" showErrorMessage="1" sqref="K62:M72 K1004:M1018 K947:M952 K928:M943 K494:M503 K905:M924 K871:M880 K884:M901 K972:M993 K848:M867 K838:M844 K788:M808 K769:M779 K783:M784 K706:M730 K685:M702 K657:M663 K956:M968 K638:M652 K563:M571 K630:M634 K618:M626 K609:M614 K598:M605 K588:M594 K575:M584 K1054:M1056 K545:M559 K534:M541 K525:M530 K515:M521 K507:M511 K486:M490 K406:M417 K477:M482 K468:M473 K450:M464 K439:M446 K421:M435 K395:M402 K380:M391 K361:M376 K355:M357 K334:M341 K345:M351 K319:M330 K307:M315 K290:M303 K264:M286 K249:M260 K237:M245 K229:M233 K220:M225 K210:M216 K198:M206 K182:M194 K169:M178 K139:M165 K122:M135 K94:M118 K76:M86 K46:M58 K7:M8 K12:M25 K1050:M1050 K1022:M1028 K1046:M1046 K29:M42 K815:M834 K1032:M1037 K734:M765 K667:M681" xr:uid="{F40FBBD0-1C24-4F4B-BB79-DCD81ECD9F97}">
      <formula1>$K$2:$K$3</formula1>
    </dataValidation>
  </dataValidations>
  <pageMargins left="0.7" right="0.7" top="0.75" bottom="0.75" header="0.3" footer="0.3"/>
  <pageSetup scale="36" orientation="landscape" horizontalDpi="0" verticalDpi="0"/>
  <headerFooter>
    <oddFooter>Page &amp;P de &amp;N</oddFooter>
  </headerFooter>
  <rowBreaks count="16" manualBreakCount="16">
    <brk id="90" max="16" man="1"/>
    <brk id="136" max="16" man="1"/>
    <brk id="196" max="16383" man="1"/>
    <brk id="247" max="16" man="1"/>
    <brk id="331" max="16" man="1"/>
    <brk id="393" max="16" man="1"/>
    <brk id="465" max="16" man="1"/>
    <brk id="532" max="16" man="1"/>
    <brk id="607" max="16383" man="1"/>
    <brk id="654" max="16" man="1"/>
    <brk id="731" max="16" man="1"/>
    <brk id="808" max="16" man="1"/>
    <brk id="813" max="16383" man="1"/>
    <brk id="881" max="16" man="1"/>
    <brk id="945" max="16383" man="1"/>
    <brk id="1002" max="16383" man="1"/>
  </row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736F-98DF-433F-86FB-67ABFC097582}">
  <dimension ref="A1"/>
  <sheetViews>
    <sheetView workbookViewId="0"/>
  </sheetViews>
  <sheetFormatPr baseColWidth="10" defaultColWidth="11"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lcf76f155ced4ddcb4097134ff3c332f xmlns="da5e8344-f79c-48f5-bfe6-4570bd8904b3">
      <Terms xmlns="http://schemas.microsoft.com/office/infopath/2007/PartnerControls"/>
    </lcf76f155ced4ddcb4097134ff3c332f>
    <TaxCatchAll xmlns="98a69270-ef87-44c8-8df6-3e5343f472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7" ma:contentTypeDescription="Create a new document." ma:contentTypeScope="" ma:versionID="a281f1d9f3d36de96c1e85bc76eb2865">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a7eee4242e7876c2e5a45ff1e65e690e"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121925-C235-47D8-B4A8-847D5EF91458}">
  <ds:schemaRefs>
    <ds:schemaRef ds:uri="http://schemas.microsoft.com/sharepoint/v3/contenttype/forms"/>
  </ds:schemaRefs>
</ds:datastoreItem>
</file>

<file path=customXml/itemProps2.xml><?xml version="1.0" encoding="utf-8"?>
<ds:datastoreItem xmlns:ds="http://schemas.openxmlformats.org/officeDocument/2006/customXml" ds:itemID="{256FBCEA-0B71-4CB3-A041-3D8DE06157FE}">
  <ds:schemaRefs>
    <ds:schemaRef ds:uri="98a69270-ef87-44c8-8df6-3e5343f4727a"/>
    <ds:schemaRef ds:uri="http://www.w3.org/XML/1998/namespace"/>
    <ds:schemaRef ds:uri="http://purl.org/dc/dcmitype/"/>
    <ds:schemaRef ds:uri="http://schemas.microsoft.com/office/2006/metadata/properties"/>
    <ds:schemaRef ds:uri="da5e8344-f79c-48f5-bfe6-4570bd8904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CFE8A7A-275B-4A14-AB53-312D2441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70</vt:i4>
      </vt:variant>
    </vt:vector>
  </HeadingPairs>
  <TitlesOfParts>
    <vt:vector size="79" baseType="lpstr">
      <vt:lpstr>Production Budget - TOPSHEET</vt:lpstr>
      <vt:lpstr>Production Budget - DETAILED</vt:lpstr>
      <vt:lpstr>Related Party</vt:lpstr>
      <vt:lpstr>Financial Structure</vt:lpstr>
      <vt:lpstr>Cash flow</vt:lpstr>
      <vt:lpstr>Recoupment Grid</vt:lpstr>
      <vt:lpstr>Cost Report TOPSHEET</vt:lpstr>
      <vt:lpstr>Cost Report DETAILED</vt:lpstr>
      <vt:lpstr>Feuil1</vt:lpstr>
      <vt:lpstr>'Production Budget - DETAILED'!accessoires</vt:lpstr>
      <vt:lpstr>'Production Budget - DETAILED'!amortissement_séries</vt:lpstr>
      <vt:lpstr>'Production Budget - DETAILED'!animaux</vt:lpstr>
      <vt:lpstr>'Production Budget - DETAILED'!bénéfices_marginaux</vt:lpstr>
      <vt:lpstr>'Production Budget - DETAILED'!caméra</vt:lpstr>
      <vt:lpstr>'Production Budget - DETAILED'!comédiens</vt:lpstr>
      <vt:lpstr>'Production Budget - DETAILED'!costumes</vt:lpstr>
      <vt:lpstr>'Production Budget - DETAILED'!coûts_indirects</vt:lpstr>
      <vt:lpstr>'Production Budget - DETAILED'!décors</vt:lpstr>
      <vt:lpstr>'Production Budget - DETAILED'!deuxième_équipe</vt:lpstr>
      <vt:lpstr>'Production Budget - DETAILED'!droits_d_auteur</vt:lpstr>
      <vt:lpstr>'Production Budget - DETAILED'!effets_spéciaux</vt:lpstr>
      <vt:lpstr>'Production Budget - DETAILED'!électrique</vt:lpstr>
      <vt:lpstr>'Production Budget - DETAILED'!équipe_accessoires</vt:lpstr>
      <vt:lpstr>'Production Budget - DETAILED'!équipe_caméra</vt:lpstr>
      <vt:lpstr>'Production Budget - DETAILED'!équipe_conception_artistique</vt:lpstr>
      <vt:lpstr>'Production Budget - DETAILED'!équipe_construction</vt:lpstr>
      <vt:lpstr>'Production Budget - DETAILED'!équipe_costumes</vt:lpstr>
      <vt:lpstr>'Production Budget - DETAILED'!équipe_décors</vt:lpstr>
      <vt:lpstr>'Production Budget - DETAILED'!équipe_effets_spéciaux</vt:lpstr>
      <vt:lpstr>'Production Budget - DETAILED'!équipe_électrique</vt:lpstr>
      <vt:lpstr>'Production Budget - DETAILED'!équipe_machiniste</vt:lpstr>
      <vt:lpstr>'Production Budget - DETAILED'!équipe_maq_coiff</vt:lpstr>
      <vt:lpstr>'Production Budget - DETAILED'!équipe_montage</vt:lpstr>
      <vt:lpstr>'Production Budget - DETAILED'!équipe_production</vt:lpstr>
      <vt:lpstr>'Production Budget - DETAILED'!équipe_resp_animaux</vt:lpstr>
      <vt:lpstr>'Production Budget - DETAILED'!équipe_son</vt:lpstr>
      <vt:lpstr>'Production Budget - DETAILED'!équipe_tehnique_vidéo</vt:lpstr>
      <vt:lpstr>'Production Budget - DETAILED'!équipe_transport</vt:lpstr>
      <vt:lpstr>'Production Budget - DETAILED'!figuration</vt:lpstr>
      <vt:lpstr>'Production Budget - DETAILED'!frais_bur_lieux_de_tournage</vt:lpstr>
      <vt:lpstr>'Production Budget - DETAILED'!frais_bur._de_prod</vt:lpstr>
      <vt:lpstr>'Production Budget - DETAILED'!frais_développement</vt:lpstr>
      <vt:lpstr>'Production Budget - DETAILED'!frais_généraux__divers</vt:lpstr>
      <vt:lpstr>'Production Budget - DETAILED'!frais_lieux_de_tournage</vt:lpstr>
      <vt:lpstr>'Production Budget - DETAILED'!frais_régie</vt:lpstr>
      <vt:lpstr>'Production Budget - DETAILED'!frais_studio</vt:lpstr>
      <vt:lpstr>'Production Budget - DETAILED'!garantie_de_bonne_fin</vt:lpstr>
      <vt:lpstr>'Production Budget - TOPSHEET'!Impression_des_titres</vt:lpstr>
      <vt:lpstr>'Production Budget - DETAILED'!imprévus</vt:lpstr>
      <vt:lpstr>'Production Budget - DETAILED'!labo_de_production</vt:lpstr>
      <vt:lpstr>'Production Budget - DETAILED'!labo_film_postprod</vt:lpstr>
      <vt:lpstr>'Production Budget - DETAILED'!machiniste</vt:lpstr>
      <vt:lpstr>'Production Budget - DETAILED'!maquillage_coiffure</vt:lpstr>
      <vt:lpstr>'Production Budget - DETAILED'!matériel_d_artiste</vt:lpstr>
      <vt:lpstr>'Production Budget - DETAILED'!matériel_de_construction</vt:lpstr>
      <vt:lpstr>'Production Budget - DETAILED'!montage</vt:lpstr>
      <vt:lpstr>'Production Budget - DETAILED'!musique</vt:lpstr>
      <vt:lpstr>'Production Budget - DETAILED'!postprod_film_son</vt:lpstr>
      <vt:lpstr>'Production Budget - DETAILED'!postprod_vidéo_image</vt:lpstr>
      <vt:lpstr>'Production Budget - DETAILED'!postprod_vidéo_son</vt:lpstr>
      <vt:lpstr>'Production Budget - DETAILED'!producteur</vt:lpstr>
      <vt:lpstr>'Production Budget - DETAILED'!publicité</vt:lpstr>
      <vt:lpstr>'Production Budget - DETAILED'!réalisation</vt:lpstr>
      <vt:lpstr>'Production Budget - DETAILED'!rubans_magnétoscopiques</vt:lpstr>
      <vt:lpstr>'Production Budget - DETAILED'!scénario</vt:lpstr>
      <vt:lpstr>'Production Budget - DETAILED'!son</vt:lpstr>
      <vt:lpstr>'Production Budget - DETAILED'!studio_vidéo</vt:lpstr>
      <vt:lpstr>'Production Budget - DETAILED'!titres_optiques_archives</vt:lpstr>
      <vt:lpstr>'Production Budget - DETAILED'!transport</vt:lpstr>
      <vt:lpstr>'Production Budget - DETAILED'!unité_mobile_vidéo</vt:lpstr>
      <vt:lpstr>'Production Budget - DETAILED'!vedettes_forfaitaires</vt:lpstr>
      <vt:lpstr>'Production Budget - DETAILED'!version</vt:lpstr>
      <vt:lpstr>'Production Budget - DETAILED'!voyages_séjour</vt:lpstr>
      <vt:lpstr>'Cash flow'!Zone_d_impression</vt:lpstr>
      <vt:lpstr>'Cost Report DETAILED'!Zone_d_impression</vt:lpstr>
      <vt:lpstr>'Cost Report TOPSHEET'!Zone_d_impression</vt:lpstr>
      <vt:lpstr>'Production Budget - DETAILED'!Zone_d_impression</vt:lpstr>
      <vt:lpstr>'Production Budget - TOPSHEET'!Zone_d_impression</vt:lpstr>
      <vt:lpstr>'Recoupment Grid'!Zone_d_impression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Elaine Jacques</cp:lastModifiedBy>
  <cp:lastPrinted>2018-12-11T21:54:02Z</cp:lastPrinted>
  <dcterms:created xsi:type="dcterms:W3CDTF">2000-08-14T13:58:28Z</dcterms:created>
  <dcterms:modified xsi:type="dcterms:W3CDTF">2024-12-09T14:33:34Z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